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362D69F-32FD-4059-BA4F-4E10831AA34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22" l="1"/>
  <c r="F10" i="22"/>
  <c r="F11" i="22" s="1"/>
  <c r="E10" i="22"/>
  <c r="E11" i="22" s="1"/>
  <c r="D10" i="22"/>
  <c r="F13" i="20"/>
  <c r="E13" i="20"/>
  <c r="D13" i="20"/>
  <c r="F10" i="20"/>
  <c r="E10" i="20"/>
  <c r="D10" i="20"/>
  <c r="D14" i="20" l="1"/>
  <c r="E14" i="20"/>
  <c r="F14" i="20"/>
  <c r="L60" i="16"/>
  <c r="M60" i="16"/>
  <c r="N60" i="16"/>
  <c r="N76" i="16"/>
  <c r="M76" i="16"/>
  <c r="L76" i="16"/>
  <c r="L52" i="16"/>
  <c r="M52" i="16"/>
  <c r="N52" i="16"/>
  <c r="L69" i="16"/>
  <c r="M69" i="16"/>
  <c r="N69" i="16"/>
  <c r="L28" i="16"/>
  <c r="M28" i="16"/>
  <c r="N28" i="16"/>
  <c r="L83" i="16"/>
  <c r="M83" i="16"/>
  <c r="N83" i="16"/>
  <c r="L46" i="16" l="1"/>
  <c r="M46" i="16"/>
  <c r="N46" i="16"/>
  <c r="L90" i="16"/>
  <c r="M90" i="16"/>
  <c r="N90" i="16"/>
  <c r="L73" i="16"/>
  <c r="M73" i="16"/>
  <c r="N73" i="16"/>
  <c r="L34" i="16"/>
  <c r="M34" i="16"/>
  <c r="N34" i="16"/>
  <c r="L93" i="16"/>
  <c r="M93" i="16"/>
  <c r="N93" i="16"/>
  <c r="L63" i="16"/>
  <c r="M63" i="16"/>
  <c r="N63" i="16"/>
  <c r="L43" i="16"/>
  <c r="M43" i="16"/>
  <c r="N43" i="16"/>
  <c r="L20" i="16" l="1"/>
  <c r="M20" i="16"/>
  <c r="N20" i="16"/>
  <c r="L24" i="16"/>
  <c r="M24" i="16"/>
  <c r="N24" i="16"/>
  <c r="M53" i="16" l="1"/>
  <c r="E9" i="12"/>
  <c r="L53" i="16" l="1"/>
  <c r="N53" i="16"/>
  <c r="L66" i="16"/>
  <c r="L77" i="16" s="1"/>
  <c r="M66" i="16"/>
  <c r="M77" i="16" s="1"/>
  <c r="N66" i="16"/>
  <c r="N77" i="16" s="1"/>
  <c r="L96" i="16"/>
  <c r="L97" i="16" s="1"/>
  <c r="M96" i="16"/>
  <c r="M97" i="16" s="1"/>
  <c r="N96" i="16"/>
  <c r="N97" i="16" s="1"/>
  <c r="L98" i="16" l="1"/>
  <c r="M98" i="16"/>
  <c r="N98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<sst xmlns="http://schemas.openxmlformats.org/spreadsheetml/2006/main" count="525" uniqueCount="334">
  <si>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</si>
  <si>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</si>
  <si>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</si>
  <si>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</si>
  <si>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</si>
  <si>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</si>
  <si>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</si>
  <si>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</si>
  <si>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</si>
  <si>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</si>
  <si>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</si>
  <si>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</si>
  <si>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</si>
  <si>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</si>
  <si>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</si>
  <si>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</si>
  <si>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</si>
  <si>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</si>
  <si>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</si>
  <si>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</si>
  <si>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</si>
  <si>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</si>
  <si>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</si>
  <si>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</si>
  <si>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</si>
  <si>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</si>
  <si>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</si>
  <si>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</si>
  <si>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</si>
  <si>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</si>
  <si>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</si>
  <si>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</si>
  <si>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</si>
  <si>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</si>
  <si>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</si>
  <si>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</si>
  <si>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</si>
  <si>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</si>
  <si>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</si>
  <si>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</si>
  <si>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</si>
  <si>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</si>
  <si>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</si>
  <si>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</si>
  <si>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</si>
  <si>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</si>
  <si>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</si>
  <si>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</si>
  <si>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</si>
  <si>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</si>
  <si>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</si>
  <si>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</si>
  <si>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</si>
  <si>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</si>
  <si>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</si>
  <si>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</si>
  <si>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</si>
  <si>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</si>
  <si>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</si>
  <si>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</si>
  <si>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</si>
  <si>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</si>
  <si>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</si>
  <si>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</si>
  <si>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</si>
  <si>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</si>
  <si>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</si>
  <si>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</si>
  <si>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</si>
  <si>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</si>
  <si>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</si>
  <si>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</si>
  <si>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</si>
  <si>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</si>
  <si>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</si>
  <si>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</si>
  <si>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</si>
  <si>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</si>
  <si>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</si>
  <si>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</si>
  <si>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</si>
  <si>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</si>
  <si>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</si>
  <si>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</si>
  <si>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</si>
  <si>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</si>
  <si>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</si>
  <si>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</si>
  <si>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</si>
  <si>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</si>
  <si>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</si>
  <si>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</si>
  <si>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</si>
  <si>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</si>
  <si>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</si>
  <si>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</si>
  <si>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</si>
  <si>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</si>
  <si>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</si>
  <si>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</si>
  <si>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</si>
  <si>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</si>
  <si>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</si>
  <si>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</si>
  <si>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</si>
  <si>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</si>
  <si>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</si>
  <si>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</si>
  <si>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</si>
  <si>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</si>
  <si>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</si>
  <si>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</si>
  <si>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</si>
  <si>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</si>
  <si>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</si>
  <si>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</si>
  <si>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</si>
  <si>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</si>
  <si>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</si>
  <si>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</si>
  <si>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</si>
  <si>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</si>
  <si>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</si>
  <si>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</si>
  <si>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</si>
  <si>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</si>
  <si>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</si>
  <si>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</si>
  <si>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</si>
  <si>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</si>
  <si>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</si>
  <si>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</si>
  <si>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</si>
  <si>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</si>
  <si>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</si>
  <si>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</si>
  <si>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</si>
  <si>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</si>
  <si>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</si>
  <si>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</si>
  <si>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</si>
  <si>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</si>
  <si>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</si>
  <si>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</si>
  <si>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</si>
  <si>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</si>
  <si>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</si>
  <si>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</si>
  <si>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</si>
  <si>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</si>
  <si>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</si>
  <si>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</si>
  <si>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</si>
  <si>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</si>
  <si>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</si>
  <si>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</si>
  <si>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</si>
  <si>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</si>
  <si>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</si>
  <si>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</si>
  <si>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</si>
  <si>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</si>
  <si>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</si>
  <si>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</si>
  <si>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</si>
  <si>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</si>
  <si>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</si>
  <si>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</si>
  <si>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</si>
  <si>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</si>
  <si>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</si>
  <si>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</si>
  <si>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</si>
  <si>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</si>
  <si>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</si>
  <si>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</si>
  <si>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</si>
  <si>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</si>
  <si>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</si>
  <si>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</si>
  <si>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</si>
  <si>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</si>
  <si>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</si>
  <si>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</si>
  <si>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</si>
  <si>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</si>
  <si>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</si>
  <si>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</si>
  <si>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</si>
  <si>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</si>
  <si>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</si>
  <si>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</si>
  <si>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</si>
  <si>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</si>
  <si>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</si>
  <si>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</si>
  <si>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</si>
  <si>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</si>
  <si>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</si>
  <si>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</si>
  <si>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</si>
  <si>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</si>
  <si>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</si>
  <si>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</si>
  <si>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</si>
  <si>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</si>
  <si>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</si>
  <si>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</si>
  <si>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</si>
  <si>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</si>
  <si>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</si>
  <si>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</si>
  <si>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</si>
  <si>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</si>
  <si>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</si>
  <si>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</si>
  <si>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</si>
  <si>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</si>
  <si>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</si>
  <si>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</si>
  <si>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</si>
  <si>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</si>
  <si>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</si>
  <si>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</si>
  <si>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</si>
  <si>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</si>
  <si>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</si>
  <si>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</si>
  <si>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</si>
  <si>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</si>
  <si>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</si>
  <si>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</si>
  <si>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</si>
  <si>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</si>
  <si>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</si>
  <si>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</si>
  <si>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</si>
  <si>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</si>
  <si>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</si>
  <si>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</si>
  <si>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</si>
  <si>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</si>
  <si>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</si>
  <si>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</si>
  <si>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</si>
  <si>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</si>
  <si>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</si>
  <si>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</si>
  <si>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</si>
  <si>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</si>
  <si>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</si>
  <si>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</si>
  <si>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</si>
  <si>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</si>
  <si>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</si>
  <si>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</si>
  <si>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</si>
  <si>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</si>
  <si>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</si>
  <si>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</si>
  <si>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</si>
  <si>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</si>
  <si>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</si>
  <si>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</si>
  <si>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</si>
  <si>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</si>
  <si>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</si>
  <si>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</si>
  <si>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</si>
  <si>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</si>
  <si>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</si>
  <si>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</si>
  <si>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</si>
  <si>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</si>
  <si>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</si>
  <si>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</si>
  <si>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</si>
  <si>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</si>
  <si>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</si>
  <si>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</si>
  <si>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</si>
  <si>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</si>
  <si>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</si>
  <si>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</si>
  <si>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</si>
  <si>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</si>
  <si>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</si>
  <si>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</si>
  <si>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</si>
  <si>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</si>
  <si>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</si>
  <si>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</si>
  <si>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</si>
  <si>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</si>
  <si>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</si>
  <si>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</si>
  <si>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</si>
  <si>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</si>
  <si>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</si>
  <si>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</si>
  <si>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</si>
  <si>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</si>
  <si>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</si>
  <si>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</si>
  <si>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</si>
  <si>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</si>
  <si>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</si>
  <si>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</si>
  <si>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</si>
  <si>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</si>
  <si>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</si>
  <si>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Total of Investment Sector</t>
  </si>
  <si>
    <t>ISX Trading Indices of Tuesday 14/4/2026</t>
  </si>
  <si>
    <t>Bulletin No (63)</t>
  </si>
  <si>
    <t>Tuesday 14/4/2026</t>
  </si>
  <si>
    <t xml:space="preserve">OTC Platform Trading Bulletin No (63) </t>
  </si>
  <si>
    <t>Iraq Stock Exchange not trading companies of Tuesday 14/4/2026</t>
  </si>
  <si>
    <t xml:space="preserve">Undisclosed Platform Companies Bulletin No (63) </t>
  </si>
  <si>
    <t>Second Platform Market Bulletin No (63)</t>
  </si>
  <si>
    <t xml:space="preserve">Regular Market Bulletin No (63) </t>
  </si>
  <si>
    <t>AL- Mal Islamic Bank</t>
  </si>
  <si>
    <t>BMAL</t>
  </si>
  <si>
    <t>Non Iraqis' Bulletin  Tuesday   April  14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</si>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</sst>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5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9" xfId="0" applyNumberFormat="1" applyFont="1" applyFill="1" applyBorder="1" applyAlignment="1">
      <alignment horizontal="center" vertical="center"/>
    </xf>
    <xf numFmtId="164" fontId="80" fillId="3" borderId="13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0" fontId="84" fillId="0" borderId="137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4" fillId="0" borderId="137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167" fontId="78" fillId="0" borderId="0" xfId="1500" applyNumberFormat="1" applyFont="1"/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0" fontId="89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9" fillId="4" borderId="139" xfId="1500" applyNumberFormat="1" applyFont="1" applyFill="1" applyBorder="1" applyAlignment="1">
      <alignment horizontal="center" vertical="center" wrapText="1"/>
    </xf>
    <xf numFmtId="167" fontId="89" fillId="60" borderId="13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139" xfId="1500" applyNumberFormat="1" applyFont="1" applyBorder="1" applyAlignment="1">
      <alignment vertical="center"/>
    </xf>
    <xf numFmtId="1" fontId="91" fillId="0" borderId="139" xfId="1500" applyNumberFormat="1" applyFont="1" applyBorder="1" applyAlignment="1">
      <alignment horizontal="center" vertical="center"/>
    </xf>
    <xf numFmtId="0" fontId="92" fillId="0" borderId="0" xfId="0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1438275</xdr:colOff>
      <xdr:row>19</xdr:row>
      <xdr:rowOff>590550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CBC677-2279-41D7-9695-6972311B2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6048375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15</xdr:row>
      <xdr:rowOff>47625</xdr:rowOff>
    </xdr:from>
    <xdr:to>
      <xdr:col>13</xdr:col>
      <xdr:colOff>2476500</xdr:colOff>
      <xdr:row>19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0F436C-F803-FAD7-0D79-4F5AD0ACA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91275" y="5000625"/>
          <a:ext cx="5915025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152400</xdr:colOff>
      <xdr:row>6</xdr:row>
      <xdr:rowOff>9525</xdr:rowOff>
    </xdr:from>
    <xdr:to>
      <xdr:col>13</xdr:col>
      <xdr:colOff>2476500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395F418-8B70-719B-97E0-8B482A3C4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43975" y="2133600"/>
          <a:ext cx="33623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76C7C7-CD20-9C9A-F638-D679DB889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3147391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29</xdr:row>
      <xdr:rowOff>306457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9637FE-4CA1-11B2-A9D4-CE63AA862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31391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77</xdr:row>
      <xdr:rowOff>28256</xdr:rowOff>
    </xdr:from>
    <xdr:to>
      <xdr:col>13</xdr:col>
      <xdr:colOff>1522971</xdr:colOff>
      <xdr:row>77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53</xdr:row>
      <xdr:rowOff>23547</xdr:rowOff>
    </xdr:from>
    <xdr:to>
      <xdr:col>13</xdr:col>
      <xdr:colOff>1497013</xdr:colOff>
      <xdr:row>53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981075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3AECF67-94AB-406D-ABF8-D35C1C9B8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1650" y="0"/>
          <a:ext cx="14668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1114425</xdr:colOff>
      <xdr:row>0</xdr:row>
      <xdr:rowOff>0</xdr:rowOff>
    </xdr:from>
    <xdr:to>
      <xdr:col>5</xdr:col>
      <xdr:colOff>1162050</xdr:colOff>
      <xdr:row>5</xdr:row>
      <xdr:rowOff>116898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FD7D2B9-DCA8-4541-96FA-A525D9CA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0"/>
          <a:ext cx="1333500" cy="12313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8" t="s">
        <v>0</v>
      </c>
      <c r="C1" s="149"/>
      <c r="D1" s="150"/>
      <c r="E1" s="151"/>
      <c r="F1" s="152"/>
      <c r="G1" s="152"/>
      <c r="H1" s="152"/>
      <c r="I1" s="152"/>
      <c r="J1" s="152"/>
      <c r="K1" s="153"/>
      <c r="L1" s="19"/>
      <c r="M1" s="19"/>
      <c r="N1" s="19"/>
    </row>
    <row r="2" spans="2:16" ht="30" customHeight="1">
      <c r="B2" s="161" t="s">
        <v>313</v>
      </c>
      <c r="C2" s="162"/>
      <c r="D2" s="16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4" t="s">
        <v>312</v>
      </c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7" t="s">
        <v>63</v>
      </c>
      <c r="C5" s="158"/>
      <c r="D5" s="159">
        <f>'Bullient '!M98+OTC!H9</f>
        <v>750986125</v>
      </c>
      <c r="E5" s="160"/>
      <c r="F5" s="23"/>
      <c r="G5" s="157" t="s">
        <v>64</v>
      </c>
      <c r="H5" s="158"/>
      <c r="I5" s="159">
        <f>'Bullient '!N98+OTC!I9</f>
        <v>833273704.99000001</v>
      </c>
      <c r="J5" s="160"/>
      <c r="K5" s="24"/>
      <c r="L5" s="157" t="s">
        <v>8</v>
      </c>
      <c r="M5" s="158"/>
      <c r="N5" s="25">
        <f>'Bullient '!L98+OTC!G9</f>
        <v>1021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42"/>
      <c r="L6" s="143"/>
      <c r="M6" s="144"/>
      <c r="N6" s="28"/>
    </row>
    <row r="7" spans="2:16" ht="24.95" customHeight="1">
      <c r="B7" s="145" t="s">
        <v>1</v>
      </c>
      <c r="C7" s="146"/>
      <c r="D7" s="147"/>
      <c r="E7" s="29">
        <v>978.59</v>
      </c>
      <c r="F7" s="30"/>
      <c r="G7" s="145" t="s">
        <v>5</v>
      </c>
      <c r="H7" s="146"/>
      <c r="I7" s="147"/>
      <c r="J7" s="29">
        <v>1271.92</v>
      </c>
      <c r="K7" s="141"/>
      <c r="L7" s="136"/>
      <c r="M7" s="137"/>
      <c r="N7" s="18"/>
    </row>
    <row r="8" spans="2:16" ht="24.95" customHeight="1">
      <c r="B8" s="145" t="s">
        <v>2</v>
      </c>
      <c r="C8" s="146"/>
      <c r="D8" s="147"/>
      <c r="E8" s="29">
        <v>976.61</v>
      </c>
      <c r="F8" s="31"/>
      <c r="G8" s="145" t="s">
        <v>6</v>
      </c>
      <c r="H8" s="146"/>
      <c r="I8" s="147"/>
      <c r="J8" s="29">
        <v>1265.3399999999999</v>
      </c>
      <c r="K8" s="141"/>
      <c r="L8" s="136"/>
      <c r="M8" s="137"/>
      <c r="N8" s="18"/>
    </row>
    <row r="9" spans="2:16" ht="24.95" customHeight="1">
      <c r="B9" s="138" t="s">
        <v>3</v>
      </c>
      <c r="C9" s="139"/>
      <c r="D9" s="140"/>
      <c r="E9" s="253">
        <f>((E7/E8)-1)*100</f>
        <v>0.20274213862236934</v>
      </c>
      <c r="F9" s="31"/>
      <c r="G9" s="138" t="s">
        <v>3</v>
      </c>
      <c r="H9" s="139"/>
      <c r="I9" s="140"/>
      <c r="J9" s="253">
        <f>((J7/J8)-1)*100</f>
        <v>0.52001833499297767</v>
      </c>
      <c r="K9" s="141"/>
      <c r="L9" s="136"/>
      <c r="M9" s="137"/>
      <c r="N9" s="18"/>
    </row>
    <row r="10" spans="2:16" ht="24.95" customHeight="1">
      <c r="B10" s="138" t="s">
        <v>4</v>
      </c>
      <c r="C10" s="139"/>
      <c r="D10" s="140"/>
      <c r="E10" s="253">
        <f>E7-E8</f>
        <v>1.9800000000000182</v>
      </c>
      <c r="F10" s="21"/>
      <c r="G10" s="138" t="s">
        <v>4</v>
      </c>
      <c r="H10" s="139"/>
      <c r="I10" s="140"/>
      <c r="J10" s="253">
        <f>J7-J8</f>
        <v>6.5800000000001546</v>
      </c>
      <c r="K10" s="141"/>
      <c r="L10" s="136"/>
      <c r="M10" s="13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5"/>
      <c r="L11" s="136"/>
      <c r="M11" s="13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39</v>
      </c>
      <c r="I12" s="39" t="s">
        <v>65</v>
      </c>
      <c r="J12" s="38">
        <v>13</v>
      </c>
      <c r="K12" s="141"/>
      <c r="L12" s="136"/>
      <c r="M12" s="137"/>
      <c r="N12" s="18"/>
      <c r="O12" s="32"/>
    </row>
    <row r="13" spans="2:16" ht="24.95" customHeight="1">
      <c r="B13" s="37" t="s">
        <v>69</v>
      </c>
      <c r="C13" s="38">
        <v>54</v>
      </c>
      <c r="D13" s="39" t="s">
        <v>65</v>
      </c>
      <c r="E13" s="38">
        <v>1</v>
      </c>
      <c r="F13" s="30"/>
      <c r="G13" s="166" t="s">
        <v>67</v>
      </c>
      <c r="H13" s="167"/>
      <c r="I13" s="168"/>
      <c r="J13" s="38">
        <v>14</v>
      </c>
      <c r="K13" s="141"/>
      <c r="L13" s="136"/>
      <c r="M13" s="137"/>
      <c r="N13" s="18"/>
      <c r="O13" s="32"/>
    </row>
    <row r="14" spans="2:16" ht="24.95" customHeight="1">
      <c r="B14" s="138" t="s">
        <v>82</v>
      </c>
      <c r="C14" s="139" t="s">
        <v>10</v>
      </c>
      <c r="D14" s="140" t="s">
        <v>10</v>
      </c>
      <c r="E14" s="38">
        <v>3</v>
      </c>
      <c r="F14" s="21"/>
      <c r="G14" s="169" t="s">
        <v>68</v>
      </c>
      <c r="H14" s="170"/>
      <c r="I14" s="171"/>
      <c r="J14" s="38">
        <v>11</v>
      </c>
      <c r="K14" s="141"/>
      <c r="L14" s="136"/>
      <c r="M14" s="137"/>
      <c r="N14" s="26"/>
      <c r="O14" s="32"/>
      <c r="P14" s="32"/>
    </row>
    <row r="15" spans="2:16" ht="24.95" customHeight="1">
      <c r="B15" s="138" t="s">
        <v>66</v>
      </c>
      <c r="C15" s="139" t="s">
        <v>11</v>
      </c>
      <c r="D15" s="140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4" t="s">
        <v>12</v>
      </c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abSelected="1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3" t="s">
        <v>61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</row>
    <row r="3" spans="1:14" ht="36.75" customHeight="1">
      <c r="A3" s="174" t="s">
        <v>314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</row>
    <row r="4" spans="1:14" ht="21">
      <c r="A4" s="42"/>
      <c r="B4" s="42"/>
      <c r="C4" s="172" t="s">
        <v>13</v>
      </c>
      <c r="D4" s="172"/>
      <c r="E4" s="172"/>
      <c r="F4" s="172"/>
      <c r="G4" s="42"/>
      <c r="H4" s="172" t="s">
        <v>14</v>
      </c>
      <c r="I4" s="172"/>
      <c r="J4" s="172"/>
      <c r="K4" s="17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162</v>
      </c>
      <c r="D6" s="81">
        <v>0.09</v>
      </c>
      <c r="E6" s="96">
        <v>12.5</v>
      </c>
      <c r="F6" s="84">
        <v>44121751</v>
      </c>
      <c r="G6" s="42"/>
      <c r="H6" s="46" t="s">
        <v>275</v>
      </c>
      <c r="I6" s="81">
        <v>4.84</v>
      </c>
      <c r="J6" s="97">
        <v>-4.91</v>
      </c>
      <c r="K6" s="84">
        <v>119145</v>
      </c>
      <c r="L6" s="1"/>
      <c r="M6" s="1"/>
    </row>
    <row r="7" spans="1:14" s="49" customFormat="1" ht="17.100000000000001" customHeight="1">
      <c r="A7" s="42"/>
      <c r="B7" s="42"/>
      <c r="C7" s="46" t="s">
        <v>232</v>
      </c>
      <c r="D7" s="81">
        <v>1.05</v>
      </c>
      <c r="E7" s="96">
        <v>5</v>
      </c>
      <c r="F7" s="84">
        <v>36060000</v>
      </c>
      <c r="G7" s="42"/>
      <c r="H7" s="46" t="s">
        <v>172</v>
      </c>
      <c r="I7" s="81">
        <v>1.4</v>
      </c>
      <c r="J7" s="97">
        <v>-4.1100000000000003</v>
      </c>
      <c r="K7" s="84">
        <v>4001000</v>
      </c>
      <c r="L7" s="1"/>
    </row>
    <row r="8" spans="1:14" s="49" customFormat="1" ht="17.100000000000001" customHeight="1">
      <c r="A8" s="42"/>
      <c r="B8" s="42"/>
      <c r="C8" s="46" t="s">
        <v>265</v>
      </c>
      <c r="D8" s="81">
        <v>8.08</v>
      </c>
      <c r="E8" s="96">
        <v>4.9400000000000004</v>
      </c>
      <c r="F8" s="84">
        <v>566403</v>
      </c>
      <c r="G8" s="42"/>
      <c r="H8" s="46" t="s">
        <v>35</v>
      </c>
      <c r="I8" s="81">
        <v>2.7</v>
      </c>
      <c r="J8" s="97">
        <v>-2.88</v>
      </c>
      <c r="K8" s="84">
        <v>241000</v>
      </c>
    </row>
    <row r="9" spans="1:14" s="49" customFormat="1" ht="17.100000000000001" customHeight="1">
      <c r="A9" s="42"/>
      <c r="B9" s="42"/>
      <c r="C9" s="46" t="s">
        <v>149</v>
      </c>
      <c r="D9" s="81">
        <v>30.75</v>
      </c>
      <c r="E9" s="96">
        <v>4.91</v>
      </c>
      <c r="F9" s="84">
        <v>2557</v>
      </c>
      <c r="G9" s="42"/>
      <c r="H9" s="46" t="s">
        <v>33</v>
      </c>
      <c r="I9" s="81">
        <v>1.8</v>
      </c>
      <c r="J9" s="97">
        <v>-2.7</v>
      </c>
      <c r="K9" s="84">
        <v>40373</v>
      </c>
    </row>
    <row r="10" spans="1:14" s="49" customFormat="1" ht="17.100000000000001" customHeight="1">
      <c r="A10" s="42"/>
      <c r="B10" s="42"/>
      <c r="C10" s="46" t="s">
        <v>267</v>
      </c>
      <c r="D10" s="81">
        <v>0.94</v>
      </c>
      <c r="E10" s="96">
        <v>3.3</v>
      </c>
      <c r="F10" s="84">
        <v>101274</v>
      </c>
      <c r="G10" s="42"/>
      <c r="H10" s="46" t="s">
        <v>126</v>
      </c>
      <c r="I10" s="81">
        <v>1.9</v>
      </c>
      <c r="J10" s="97">
        <v>-2.56</v>
      </c>
      <c r="K10" s="84">
        <v>25344</v>
      </c>
    </row>
    <row r="11" spans="1:14" s="49" customFormat="1" ht="33" customHeight="1">
      <c r="A11" s="42"/>
      <c r="B11" s="42"/>
      <c r="C11" s="173" t="s">
        <v>62</v>
      </c>
      <c r="D11" s="173"/>
      <c r="E11" s="173"/>
      <c r="F11" s="173"/>
      <c r="G11" s="173"/>
      <c r="H11" s="173"/>
      <c r="I11" s="173"/>
      <c r="J11" s="173"/>
      <c r="K11" s="173"/>
    </row>
    <row r="12" spans="1:14" s="49" customFormat="1" ht="33" customHeight="1">
      <c r="A12" s="42"/>
      <c r="B12" s="42"/>
      <c r="C12" s="173"/>
      <c r="D12" s="173"/>
      <c r="E12" s="173"/>
      <c r="F12" s="173"/>
      <c r="G12" s="173"/>
      <c r="H12" s="173"/>
      <c r="I12" s="173"/>
      <c r="J12" s="173"/>
      <c r="K12" s="173"/>
    </row>
    <row r="13" spans="1:14" ht="29.25" customHeight="1">
      <c r="A13" s="42"/>
      <c r="B13" s="42"/>
      <c r="C13" s="172" t="s">
        <v>18</v>
      </c>
      <c r="D13" s="172"/>
      <c r="E13" s="172"/>
      <c r="F13" s="172"/>
      <c r="G13" s="104"/>
      <c r="H13" s="172" t="s">
        <v>7</v>
      </c>
      <c r="I13" s="172"/>
      <c r="J13" s="172"/>
      <c r="K13" s="17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187</v>
      </c>
      <c r="D15" s="81">
        <v>0.38</v>
      </c>
      <c r="E15" s="82">
        <v>0</v>
      </c>
      <c r="F15" s="84">
        <v>120215469</v>
      </c>
      <c r="G15" s="1"/>
      <c r="H15" s="46" t="s">
        <v>299</v>
      </c>
      <c r="I15" s="81">
        <v>1.7</v>
      </c>
      <c r="J15" s="82">
        <v>0</v>
      </c>
      <c r="K15" s="84">
        <v>198609463.91</v>
      </c>
    </row>
    <row r="16" spans="1:14" ht="17.100000000000001" customHeight="1">
      <c r="A16" s="42"/>
      <c r="B16" s="42"/>
      <c r="C16" s="46" t="s">
        <v>299</v>
      </c>
      <c r="D16" s="81">
        <v>1.7</v>
      </c>
      <c r="E16" s="82">
        <v>0</v>
      </c>
      <c r="F16" s="84">
        <v>117069515</v>
      </c>
      <c r="G16" s="1"/>
      <c r="H16" s="46" t="s">
        <v>215</v>
      </c>
      <c r="I16" s="81">
        <v>3.42</v>
      </c>
      <c r="J16" s="82">
        <v>0.59</v>
      </c>
      <c r="K16" s="84">
        <v>142391126.28</v>
      </c>
    </row>
    <row r="17" spans="1:11" ht="17.100000000000001" customHeight="1">
      <c r="A17" s="42"/>
      <c r="B17" s="42"/>
      <c r="C17" s="46" t="s">
        <v>128</v>
      </c>
      <c r="D17" s="81">
        <v>0.67</v>
      </c>
      <c r="E17" s="82">
        <v>1.52</v>
      </c>
      <c r="F17" s="84">
        <v>45165468</v>
      </c>
      <c r="G17" s="1"/>
      <c r="H17" s="46" t="s">
        <v>243</v>
      </c>
      <c r="I17" s="81">
        <v>5.0999999999999996</v>
      </c>
      <c r="J17" s="82">
        <v>0.39</v>
      </c>
      <c r="K17" s="84">
        <v>104227496.61</v>
      </c>
    </row>
    <row r="18" spans="1:11" ht="17.100000000000001" customHeight="1">
      <c r="A18" s="42"/>
      <c r="B18" s="42"/>
      <c r="C18" s="46" t="s">
        <v>162</v>
      </c>
      <c r="D18" s="81">
        <v>0.09</v>
      </c>
      <c r="E18" s="82">
        <v>12.5</v>
      </c>
      <c r="F18" s="84">
        <v>44121751</v>
      </c>
      <c r="G18" s="1"/>
      <c r="H18" s="46" t="s">
        <v>122</v>
      </c>
      <c r="I18" s="81">
        <v>16</v>
      </c>
      <c r="J18" s="82">
        <v>1.46</v>
      </c>
      <c r="K18" s="84">
        <v>87079003.620000005</v>
      </c>
    </row>
    <row r="19" spans="1:11" ht="16.5" customHeight="1">
      <c r="A19" s="42"/>
      <c r="B19" s="42"/>
      <c r="C19" s="46" t="s">
        <v>215</v>
      </c>
      <c r="D19" s="81">
        <v>3.42</v>
      </c>
      <c r="E19" s="82">
        <v>0.59</v>
      </c>
      <c r="F19" s="84">
        <v>41791212</v>
      </c>
      <c r="G19" s="1"/>
      <c r="H19" s="46" t="s">
        <v>187</v>
      </c>
      <c r="I19" s="81">
        <v>0.38</v>
      </c>
      <c r="J19" s="82">
        <v>0</v>
      </c>
      <c r="K19" s="84">
        <v>45671878.219999999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2"/>
  <sheetViews>
    <sheetView zoomScale="130" zoomScaleNormal="130" workbookViewId="0">
      <selection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8" t="s">
        <v>319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8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75" t="s">
        <v>29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1:14" ht="12.95" customHeight="1">
      <c r="A4" s="58"/>
      <c r="B4" s="46" t="s">
        <v>278</v>
      </c>
      <c r="C4" s="59" t="s">
        <v>277</v>
      </c>
      <c r="D4" s="81">
        <v>0.24</v>
      </c>
      <c r="E4" s="81">
        <v>0.24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10</v>
      </c>
      <c r="M4" s="84">
        <v>27075886</v>
      </c>
      <c r="N4" s="84">
        <v>6498212.6399999997</v>
      </c>
    </row>
    <row r="5" spans="1:14" ht="12.95" customHeight="1">
      <c r="A5" s="58"/>
      <c r="B5" s="46" t="s">
        <v>215</v>
      </c>
      <c r="C5" s="59" t="s">
        <v>216</v>
      </c>
      <c r="D5" s="81">
        <v>3.4</v>
      </c>
      <c r="E5" s="81">
        <v>3.44</v>
      </c>
      <c r="F5" s="81">
        <v>3.39</v>
      </c>
      <c r="G5" s="81">
        <v>3.41</v>
      </c>
      <c r="H5" s="81">
        <v>3.41</v>
      </c>
      <c r="I5" s="81">
        <v>3.42</v>
      </c>
      <c r="J5" s="81">
        <v>3.4</v>
      </c>
      <c r="K5" s="103">
        <v>0.59</v>
      </c>
      <c r="L5" s="83">
        <v>139</v>
      </c>
      <c r="M5" s="84">
        <v>41791212</v>
      </c>
      <c r="N5" s="84">
        <v>142391126.28</v>
      </c>
    </row>
    <row r="6" spans="1:14" ht="12.95" customHeight="1">
      <c r="A6" s="58"/>
      <c r="B6" s="46" t="s">
        <v>128</v>
      </c>
      <c r="C6" s="59" t="s">
        <v>129</v>
      </c>
      <c r="D6" s="81">
        <v>0.66</v>
      </c>
      <c r="E6" s="81">
        <v>0.67</v>
      </c>
      <c r="F6" s="81">
        <v>0.66</v>
      </c>
      <c r="G6" s="81">
        <v>0.67</v>
      </c>
      <c r="H6" s="81">
        <v>0.66</v>
      </c>
      <c r="I6" s="81">
        <v>0.67</v>
      </c>
      <c r="J6" s="81">
        <v>0.66</v>
      </c>
      <c r="K6" s="103">
        <v>1.52</v>
      </c>
      <c r="L6" s="83">
        <v>35</v>
      </c>
      <c r="M6" s="84">
        <v>45165468</v>
      </c>
      <c r="N6" s="84">
        <v>30153995.219999999</v>
      </c>
    </row>
    <row r="7" spans="1:14" ht="12.95" customHeight="1">
      <c r="A7" s="58"/>
      <c r="B7" s="46" t="s">
        <v>231</v>
      </c>
      <c r="C7" s="59" t="s">
        <v>230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3</v>
      </c>
      <c r="M7" s="84">
        <v>4704737</v>
      </c>
      <c r="N7" s="84">
        <v>1035042.14</v>
      </c>
    </row>
    <row r="8" spans="1:14" ht="12.95" customHeight="1">
      <c r="A8" s="58"/>
      <c r="B8" s="46" t="s">
        <v>197</v>
      </c>
      <c r="C8" s="59" t="s">
        <v>198</v>
      </c>
      <c r="D8" s="81">
        <v>0.25</v>
      </c>
      <c r="E8" s="121">
        <v>0.25</v>
      </c>
      <c r="F8" s="121">
        <v>0.25</v>
      </c>
      <c r="G8" s="121">
        <v>0.25</v>
      </c>
      <c r="H8" s="121">
        <v>0.25</v>
      </c>
      <c r="I8" s="121">
        <v>0.25</v>
      </c>
      <c r="J8" s="121">
        <v>0.25</v>
      </c>
      <c r="K8" s="122">
        <v>0</v>
      </c>
      <c r="L8" s="119">
        <v>1</v>
      </c>
      <c r="M8" s="120">
        <v>25000</v>
      </c>
      <c r="N8" s="120">
        <v>6250</v>
      </c>
    </row>
    <row r="9" spans="1:14" ht="12.95" customHeight="1">
      <c r="A9" s="58"/>
      <c r="B9" s="46" t="s">
        <v>187</v>
      </c>
      <c r="C9" s="59" t="s">
        <v>188</v>
      </c>
      <c r="D9" s="81">
        <v>0.38</v>
      </c>
      <c r="E9" s="81">
        <v>0.38</v>
      </c>
      <c r="F9" s="81">
        <v>0.37</v>
      </c>
      <c r="G9" s="81">
        <v>0.38</v>
      </c>
      <c r="H9" s="81">
        <v>0.37</v>
      </c>
      <c r="I9" s="81">
        <v>0.38</v>
      </c>
      <c r="J9" s="81">
        <v>0.38</v>
      </c>
      <c r="K9" s="103">
        <v>0</v>
      </c>
      <c r="L9" s="83">
        <v>37</v>
      </c>
      <c r="M9" s="84">
        <v>120215469</v>
      </c>
      <c r="N9" s="84">
        <v>45671878.219999999</v>
      </c>
    </row>
    <row r="10" spans="1:14" ht="12.95" customHeight="1">
      <c r="A10" s="58"/>
      <c r="B10" s="46" t="s">
        <v>255</v>
      </c>
      <c r="C10" s="59" t="s">
        <v>254</v>
      </c>
      <c r="D10" s="81">
        <v>0.21</v>
      </c>
      <c r="E10" s="81">
        <v>0.21</v>
      </c>
      <c r="F10" s="81">
        <v>0.21</v>
      </c>
      <c r="G10" s="81">
        <v>0.21</v>
      </c>
      <c r="H10" s="81">
        <v>0.21</v>
      </c>
      <c r="I10" s="81">
        <v>0.21</v>
      </c>
      <c r="J10" s="81">
        <v>0.21</v>
      </c>
      <c r="K10" s="103">
        <v>0</v>
      </c>
      <c r="L10" s="83">
        <v>6</v>
      </c>
      <c r="M10" s="84">
        <v>28000160</v>
      </c>
      <c r="N10" s="84">
        <v>5880033.5999999996</v>
      </c>
    </row>
    <row r="11" spans="1:14" ht="12.95" customHeight="1">
      <c r="A11" s="58"/>
      <c r="B11" s="46" t="s">
        <v>236</v>
      </c>
      <c r="C11" s="59" t="s">
        <v>237</v>
      </c>
      <c r="D11" s="81">
        <v>1.01</v>
      </c>
      <c r="E11" s="81">
        <v>1.01</v>
      </c>
      <c r="F11" s="81">
        <v>1</v>
      </c>
      <c r="G11" s="81">
        <v>1</v>
      </c>
      <c r="H11" s="81">
        <v>1.01</v>
      </c>
      <c r="I11" s="81">
        <v>1.01</v>
      </c>
      <c r="J11" s="81">
        <v>1.01</v>
      </c>
      <c r="K11" s="103">
        <v>0</v>
      </c>
      <c r="L11" s="83">
        <v>7</v>
      </c>
      <c r="M11" s="84">
        <v>1054664</v>
      </c>
      <c r="N11" s="84">
        <v>1055210.6399999999</v>
      </c>
    </row>
    <row r="12" spans="1:14" ht="12.95" customHeight="1">
      <c r="A12" s="58"/>
      <c r="B12" s="46" t="s">
        <v>162</v>
      </c>
      <c r="C12" s="59" t="s">
        <v>163</v>
      </c>
      <c r="D12" s="81">
        <v>0.09</v>
      </c>
      <c r="E12" s="81">
        <v>0.09</v>
      </c>
      <c r="F12" s="81">
        <v>0.09</v>
      </c>
      <c r="G12" s="81">
        <v>0.09</v>
      </c>
      <c r="H12" s="81">
        <v>0.08</v>
      </c>
      <c r="I12" s="81">
        <v>0.09</v>
      </c>
      <c r="J12" s="81">
        <v>0.08</v>
      </c>
      <c r="K12" s="103">
        <v>12.5</v>
      </c>
      <c r="L12" s="83">
        <v>12</v>
      </c>
      <c r="M12" s="84">
        <v>44121751</v>
      </c>
      <c r="N12" s="84">
        <v>3970957.59</v>
      </c>
    </row>
    <row r="13" spans="1:14" ht="12.95" customHeight="1">
      <c r="A13" s="58"/>
      <c r="B13" s="46" t="s">
        <v>281</v>
      </c>
      <c r="C13" s="59" t="s">
        <v>280</v>
      </c>
      <c r="D13" s="81">
        <v>0.14000000000000001</v>
      </c>
      <c r="E13" s="81">
        <v>0.14000000000000001</v>
      </c>
      <c r="F13" s="8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3</v>
      </c>
      <c r="M13" s="84">
        <v>10000000</v>
      </c>
      <c r="N13" s="84">
        <v>1400000</v>
      </c>
    </row>
    <row r="14" spans="1:14" ht="12.95" customHeight="1">
      <c r="A14" s="58"/>
      <c r="B14" s="46" t="s">
        <v>299</v>
      </c>
      <c r="C14" s="59" t="s">
        <v>300</v>
      </c>
      <c r="D14" s="81">
        <v>1.7</v>
      </c>
      <c r="E14" s="81">
        <v>1.71</v>
      </c>
      <c r="F14" s="81">
        <v>1.68</v>
      </c>
      <c r="G14" s="81">
        <v>1.7</v>
      </c>
      <c r="H14" s="81">
        <v>1.7</v>
      </c>
      <c r="I14" s="81">
        <v>1.7</v>
      </c>
      <c r="J14" s="81">
        <v>1.7</v>
      </c>
      <c r="K14" s="103">
        <v>0</v>
      </c>
      <c r="L14" s="83">
        <v>230</v>
      </c>
      <c r="M14" s="84">
        <v>117069515</v>
      </c>
      <c r="N14" s="84">
        <v>198609463.91</v>
      </c>
    </row>
    <row r="15" spans="1:14" ht="12.95" customHeight="1">
      <c r="A15" s="58"/>
      <c r="B15" s="46" t="s">
        <v>267</v>
      </c>
      <c r="C15" s="59" t="s">
        <v>268</v>
      </c>
      <c r="D15" s="81">
        <v>0.94</v>
      </c>
      <c r="E15" s="121">
        <v>0.94</v>
      </c>
      <c r="F15" s="121">
        <v>0.94</v>
      </c>
      <c r="G15" s="121">
        <v>0.94</v>
      </c>
      <c r="H15" s="81">
        <v>0.91</v>
      </c>
      <c r="I15" s="121">
        <v>0.94</v>
      </c>
      <c r="J15" s="121">
        <v>0.91</v>
      </c>
      <c r="K15" s="122">
        <v>3.3</v>
      </c>
      <c r="L15" s="119">
        <v>2</v>
      </c>
      <c r="M15" s="120">
        <v>101274</v>
      </c>
      <c r="N15" s="120">
        <v>95197.56</v>
      </c>
    </row>
    <row r="16" spans="1:14" ht="12.95" customHeight="1">
      <c r="A16" s="58"/>
      <c r="B16" s="46" t="s">
        <v>243</v>
      </c>
      <c r="C16" s="59" t="s">
        <v>242</v>
      </c>
      <c r="D16" s="81">
        <v>5.08</v>
      </c>
      <c r="E16" s="81">
        <v>5.0999999999999996</v>
      </c>
      <c r="F16" s="81">
        <v>5.08</v>
      </c>
      <c r="G16" s="81">
        <v>5.0999999999999996</v>
      </c>
      <c r="H16" s="81">
        <v>5.0999999999999996</v>
      </c>
      <c r="I16" s="81">
        <v>5.0999999999999996</v>
      </c>
      <c r="J16" s="81">
        <v>5.08</v>
      </c>
      <c r="K16" s="103">
        <v>0.39</v>
      </c>
      <c r="L16" s="83">
        <v>85</v>
      </c>
      <c r="M16" s="84">
        <v>20440133</v>
      </c>
      <c r="N16" s="84">
        <v>104227496.61</v>
      </c>
    </row>
    <row r="17" spans="1:14" ht="12.95" customHeight="1">
      <c r="A17" s="58"/>
      <c r="B17" s="46" t="s">
        <v>168</v>
      </c>
      <c r="C17" s="59" t="s">
        <v>169</v>
      </c>
      <c r="D17" s="86">
        <v>0.2</v>
      </c>
      <c r="E17" s="86">
        <v>0.2</v>
      </c>
      <c r="F17" s="86">
        <v>0.2</v>
      </c>
      <c r="G17" s="86">
        <v>0.2</v>
      </c>
      <c r="H17" s="86">
        <v>0.2</v>
      </c>
      <c r="I17" s="86">
        <v>0.2</v>
      </c>
      <c r="J17" s="86">
        <v>0.2</v>
      </c>
      <c r="K17" s="91">
        <v>0</v>
      </c>
      <c r="L17" s="92">
        <v>7</v>
      </c>
      <c r="M17" s="93">
        <v>3561916</v>
      </c>
      <c r="N17" s="93">
        <v>712383.2</v>
      </c>
    </row>
    <row r="18" spans="1:14" ht="12.95" customHeight="1">
      <c r="A18" s="58"/>
      <c r="B18" s="46" t="s">
        <v>260</v>
      </c>
      <c r="C18" s="59" t="s">
        <v>261</v>
      </c>
      <c r="D18" s="86">
        <v>0.67</v>
      </c>
      <c r="E18" s="86">
        <v>0.67</v>
      </c>
      <c r="F18" s="86">
        <v>0.67</v>
      </c>
      <c r="G18" s="86">
        <v>0.67</v>
      </c>
      <c r="H18" s="86">
        <v>0.67</v>
      </c>
      <c r="I18" s="86">
        <v>0.67</v>
      </c>
      <c r="J18" s="86">
        <v>0.67</v>
      </c>
      <c r="K18" s="91">
        <v>0</v>
      </c>
      <c r="L18" s="92">
        <v>4</v>
      </c>
      <c r="M18" s="93">
        <v>31882</v>
      </c>
      <c r="N18" s="93">
        <v>21360.94</v>
      </c>
    </row>
    <row r="19" spans="1:14" ht="12.95" customHeight="1">
      <c r="A19" s="58"/>
      <c r="B19" s="46" t="s">
        <v>224</v>
      </c>
      <c r="C19" s="59" t="s">
        <v>225</v>
      </c>
      <c r="D19" s="81">
        <v>0.05</v>
      </c>
      <c r="E19" s="81">
        <v>0.05</v>
      </c>
      <c r="F19" s="81">
        <v>0.05</v>
      </c>
      <c r="G19" s="81">
        <v>0.05</v>
      </c>
      <c r="H19" s="81">
        <v>0.05</v>
      </c>
      <c r="I19" s="81">
        <v>0.05</v>
      </c>
      <c r="J19" s="81">
        <v>0.05</v>
      </c>
      <c r="K19" s="103">
        <v>0</v>
      </c>
      <c r="L19" s="83">
        <v>2</v>
      </c>
      <c r="M19" s="84">
        <v>775</v>
      </c>
      <c r="N19" s="84">
        <v>38.75</v>
      </c>
    </row>
    <row r="20" spans="1:14" ht="12.95" customHeight="1">
      <c r="A20" s="58"/>
      <c r="B20" s="181" t="s">
        <v>89</v>
      </c>
      <c r="C20" s="182"/>
      <c r="D20" s="183"/>
      <c r="E20" s="184"/>
      <c r="F20" s="184"/>
      <c r="G20" s="184"/>
      <c r="H20" s="184"/>
      <c r="I20" s="184"/>
      <c r="J20" s="184"/>
      <c r="K20" s="185"/>
      <c r="L20" s="60">
        <f>SUM(L4:L19)</f>
        <v>583</v>
      </c>
      <c r="M20" s="60">
        <f>SUM(M4:M19)</f>
        <v>463359842</v>
      </c>
      <c r="N20" s="61">
        <f>SUM(N4:N19)</f>
        <v>541728647.30000007</v>
      </c>
    </row>
    <row r="21" spans="1:14" ht="12.95" customHeight="1">
      <c r="A21" s="58"/>
      <c r="B21" s="175" t="s">
        <v>30</v>
      </c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7"/>
    </row>
    <row r="22" spans="1:14" ht="12.95" customHeight="1">
      <c r="A22" s="58"/>
      <c r="B22" s="46" t="s">
        <v>122</v>
      </c>
      <c r="C22" s="59" t="s">
        <v>123</v>
      </c>
      <c r="D22" s="63">
        <v>15.77</v>
      </c>
      <c r="E22" s="81">
        <v>16</v>
      </c>
      <c r="F22" s="81">
        <v>15.72</v>
      </c>
      <c r="G22" s="86">
        <v>15.79</v>
      </c>
      <c r="H22" s="86">
        <v>15.7</v>
      </c>
      <c r="I22" s="81">
        <v>16</v>
      </c>
      <c r="J22" s="81">
        <v>15.77</v>
      </c>
      <c r="K22" s="82">
        <v>1.46</v>
      </c>
      <c r="L22" s="83">
        <v>101</v>
      </c>
      <c r="M22" s="84">
        <v>5514268</v>
      </c>
      <c r="N22" s="84">
        <v>87079003.620000005</v>
      </c>
    </row>
    <row r="23" spans="1:14" ht="12.95" customHeight="1">
      <c r="A23" s="58"/>
      <c r="B23" s="46" t="s">
        <v>234</v>
      </c>
      <c r="C23" s="59" t="s">
        <v>235</v>
      </c>
      <c r="D23" s="63">
        <v>3.69</v>
      </c>
      <c r="E23" s="81">
        <v>3.69</v>
      </c>
      <c r="F23" s="81">
        <v>3.69</v>
      </c>
      <c r="G23" s="86">
        <v>3.69</v>
      </c>
      <c r="H23" s="86">
        <v>3.69</v>
      </c>
      <c r="I23" s="81">
        <v>3.69</v>
      </c>
      <c r="J23" s="81">
        <v>3.69</v>
      </c>
      <c r="K23" s="82">
        <v>0</v>
      </c>
      <c r="L23" s="83">
        <v>8</v>
      </c>
      <c r="M23" s="84">
        <v>400139</v>
      </c>
      <c r="N23" s="84">
        <v>1476512.91</v>
      </c>
    </row>
    <row r="24" spans="1:14" ht="12.95" customHeight="1">
      <c r="A24" s="58"/>
      <c r="B24" s="181" t="s">
        <v>130</v>
      </c>
      <c r="C24" s="182"/>
      <c r="D24" s="183"/>
      <c r="E24" s="184"/>
      <c r="F24" s="184"/>
      <c r="G24" s="184"/>
      <c r="H24" s="184"/>
      <c r="I24" s="184"/>
      <c r="J24" s="184"/>
      <c r="K24" s="185"/>
      <c r="L24" s="62">
        <f>SUM(L22:L23)</f>
        <v>109</v>
      </c>
      <c r="M24" s="60">
        <f>SUM(M22:M23)</f>
        <v>5914407</v>
      </c>
      <c r="N24" s="48">
        <f>SUM(N22:N23)</f>
        <v>88555516.530000001</v>
      </c>
    </row>
    <row r="25" spans="1:14" ht="12.95" customHeight="1">
      <c r="A25" s="58"/>
      <c r="B25" s="175" t="s">
        <v>94</v>
      </c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7"/>
    </row>
    <row r="26" spans="1:14" ht="12.95" customHeight="1">
      <c r="A26" s="58"/>
      <c r="B26" s="46" t="s">
        <v>301</v>
      </c>
      <c r="C26" s="59" t="s">
        <v>302</v>
      </c>
      <c r="D26" s="121">
        <v>0.93</v>
      </c>
      <c r="E26" s="121">
        <v>0.93</v>
      </c>
      <c r="F26" s="121">
        <v>0.92</v>
      </c>
      <c r="G26" s="121">
        <v>0.93</v>
      </c>
      <c r="H26" s="121">
        <v>0.91</v>
      </c>
      <c r="I26" s="121">
        <v>0.92</v>
      </c>
      <c r="J26" s="121">
        <v>0.91</v>
      </c>
      <c r="K26" s="122">
        <v>1.1000000000000001</v>
      </c>
      <c r="L26" s="119">
        <v>2</v>
      </c>
      <c r="M26" s="120">
        <v>42860</v>
      </c>
      <c r="N26" s="120">
        <v>39858.74</v>
      </c>
    </row>
    <row r="27" spans="1:14" ht="12.95" customHeight="1">
      <c r="A27" s="58"/>
      <c r="B27" s="46" t="s">
        <v>139</v>
      </c>
      <c r="C27" s="59" t="s">
        <v>138</v>
      </c>
      <c r="D27" s="121">
        <v>0.76</v>
      </c>
      <c r="E27" s="121">
        <v>0.76</v>
      </c>
      <c r="F27" s="121">
        <v>0.76</v>
      </c>
      <c r="G27" s="121">
        <v>0.76</v>
      </c>
      <c r="H27" s="121">
        <v>0.77</v>
      </c>
      <c r="I27" s="121">
        <v>0.76</v>
      </c>
      <c r="J27" s="121">
        <v>0.77</v>
      </c>
      <c r="K27" s="122">
        <v>-1.3</v>
      </c>
      <c r="L27" s="119">
        <v>1</v>
      </c>
      <c r="M27" s="120">
        <v>1307</v>
      </c>
      <c r="N27" s="120">
        <v>993.32</v>
      </c>
    </row>
    <row r="28" spans="1:14" ht="12.95" customHeight="1">
      <c r="A28" s="58"/>
      <c r="B28" s="181" t="s">
        <v>279</v>
      </c>
      <c r="C28" s="182"/>
      <c r="D28" s="183"/>
      <c r="E28" s="184"/>
      <c r="F28" s="184"/>
      <c r="G28" s="184"/>
      <c r="H28" s="184"/>
      <c r="I28" s="184"/>
      <c r="J28" s="184"/>
      <c r="K28" s="185"/>
      <c r="L28" s="65">
        <f>SUM(L26:L27)</f>
        <v>3</v>
      </c>
      <c r="M28" s="65">
        <f>SUM(M26:M27)</f>
        <v>44167</v>
      </c>
      <c r="N28" s="65">
        <f>SUM(N26:N27)</f>
        <v>40852.06</v>
      </c>
    </row>
    <row r="29" spans="1:14" ht="12.95" customHeight="1">
      <c r="A29" s="58"/>
      <c r="B29" s="175" t="s">
        <v>83</v>
      </c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7"/>
    </row>
    <row r="30" spans="1:14" ht="12.95" customHeight="1">
      <c r="A30" s="58"/>
      <c r="B30" s="46" t="s">
        <v>228</v>
      </c>
      <c r="C30" s="59" t="s">
        <v>229</v>
      </c>
      <c r="D30" s="86">
        <v>23.4</v>
      </c>
      <c r="E30" s="81">
        <v>23.45</v>
      </c>
      <c r="F30" s="121">
        <v>23.34</v>
      </c>
      <c r="G30" s="121">
        <v>23.38</v>
      </c>
      <c r="H30" s="121">
        <v>23.31</v>
      </c>
      <c r="I30" s="81">
        <v>23.35</v>
      </c>
      <c r="J30" s="81">
        <v>23.4</v>
      </c>
      <c r="K30" s="82">
        <v>-0.21</v>
      </c>
      <c r="L30" s="83">
        <v>13</v>
      </c>
      <c r="M30" s="84">
        <v>606402</v>
      </c>
      <c r="N30" s="84">
        <v>14175348.550000001</v>
      </c>
    </row>
    <row r="31" spans="1:14" ht="12.95" customHeight="1">
      <c r="A31" s="58"/>
      <c r="B31" s="46" t="s">
        <v>201</v>
      </c>
      <c r="C31" s="59" t="s">
        <v>202</v>
      </c>
      <c r="D31" s="86">
        <v>4.3</v>
      </c>
      <c r="E31" s="86">
        <v>4.3</v>
      </c>
      <c r="F31" s="121">
        <v>4.3</v>
      </c>
      <c r="G31" s="121">
        <v>4.3</v>
      </c>
      <c r="H31" s="121">
        <v>4.3099999999999996</v>
      </c>
      <c r="I31" s="121">
        <v>4.3</v>
      </c>
      <c r="J31" s="121">
        <v>4.3099999999999996</v>
      </c>
      <c r="K31" s="122">
        <v>-0.23</v>
      </c>
      <c r="L31" s="119">
        <v>1</v>
      </c>
      <c r="M31" s="120">
        <v>2306</v>
      </c>
      <c r="N31" s="120">
        <v>9915.7999999999993</v>
      </c>
    </row>
    <row r="32" spans="1:14" ht="12.95" customHeight="1">
      <c r="A32" s="58"/>
      <c r="B32" s="46" t="s">
        <v>96</v>
      </c>
      <c r="C32" s="59" t="s">
        <v>95</v>
      </c>
      <c r="D32" s="86">
        <v>7.23</v>
      </c>
      <c r="E32" s="86">
        <v>7.23</v>
      </c>
      <c r="F32" s="121">
        <v>7.23</v>
      </c>
      <c r="G32" s="121">
        <v>7.23</v>
      </c>
      <c r="H32" s="121">
        <v>7.23</v>
      </c>
      <c r="I32" s="121">
        <v>7.23</v>
      </c>
      <c r="J32" s="121">
        <v>7.23</v>
      </c>
      <c r="K32" s="122">
        <v>0</v>
      </c>
      <c r="L32" s="119">
        <v>1</v>
      </c>
      <c r="M32" s="120">
        <v>186439</v>
      </c>
      <c r="N32" s="120">
        <v>1347953.97</v>
      </c>
    </row>
    <row r="33" spans="1:14" ht="12.95" customHeight="1">
      <c r="A33" s="58"/>
      <c r="B33" s="46" t="s">
        <v>156</v>
      </c>
      <c r="C33" s="59" t="s">
        <v>157</v>
      </c>
      <c r="D33" s="86">
        <v>3.26</v>
      </c>
      <c r="E33" s="86">
        <v>3.26</v>
      </c>
      <c r="F33" s="121">
        <v>3.26</v>
      </c>
      <c r="G33" s="121">
        <v>3.26</v>
      </c>
      <c r="H33" s="121">
        <v>3.27</v>
      </c>
      <c r="I33" s="81">
        <v>3.26</v>
      </c>
      <c r="J33" s="81">
        <v>3.26</v>
      </c>
      <c r="K33" s="82">
        <v>0</v>
      </c>
      <c r="L33" s="83">
        <v>5</v>
      </c>
      <c r="M33" s="84">
        <v>26315</v>
      </c>
      <c r="N33" s="84">
        <v>85786.9</v>
      </c>
    </row>
    <row r="34" spans="1:14" ht="12.95" customHeight="1">
      <c r="A34" s="58"/>
      <c r="B34" s="181" t="s">
        <v>90</v>
      </c>
      <c r="C34" s="182"/>
      <c r="D34" s="183"/>
      <c r="E34" s="184"/>
      <c r="F34" s="184"/>
      <c r="G34" s="184"/>
      <c r="H34" s="184"/>
      <c r="I34" s="184"/>
      <c r="J34" s="184"/>
      <c r="K34" s="185"/>
      <c r="L34" s="65">
        <f>SUM(L30:L33)</f>
        <v>20</v>
      </c>
      <c r="M34" s="65">
        <f>SUM(M30:M33)</f>
        <v>821462</v>
      </c>
      <c r="N34" s="65">
        <f>SUM(N30:N33)</f>
        <v>15619005.220000003</v>
      </c>
    </row>
    <row r="35" spans="1:14" ht="12.95" customHeight="1">
      <c r="A35" s="58"/>
      <c r="B35" s="175" t="s">
        <v>84</v>
      </c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7"/>
    </row>
    <row r="36" spans="1:14" ht="12.95" customHeight="1">
      <c r="A36" s="58"/>
      <c r="B36" s="46" t="s">
        <v>135</v>
      </c>
      <c r="C36" s="59" t="s">
        <v>136</v>
      </c>
      <c r="D36" s="121">
        <v>6.02</v>
      </c>
      <c r="E36" s="121">
        <v>6.03</v>
      </c>
      <c r="F36" s="121">
        <v>5.96</v>
      </c>
      <c r="G36" s="121">
        <v>6.01</v>
      </c>
      <c r="H36" s="121">
        <v>5.98</v>
      </c>
      <c r="I36" s="121">
        <v>6</v>
      </c>
      <c r="J36" s="121">
        <v>6.02</v>
      </c>
      <c r="K36" s="122">
        <v>-0.33</v>
      </c>
      <c r="L36" s="119">
        <v>84</v>
      </c>
      <c r="M36" s="120">
        <v>7371309</v>
      </c>
      <c r="N36" s="120">
        <v>44274398.460000001</v>
      </c>
    </row>
    <row r="37" spans="1:14" ht="12.95" customHeight="1">
      <c r="A37" s="58"/>
      <c r="B37" s="46" t="s">
        <v>174</v>
      </c>
      <c r="C37" s="59" t="s">
        <v>175</v>
      </c>
      <c r="D37" s="121">
        <v>2.4500000000000002</v>
      </c>
      <c r="E37" s="121">
        <v>2.4500000000000002</v>
      </c>
      <c r="F37" s="121">
        <v>2.4500000000000002</v>
      </c>
      <c r="G37" s="121">
        <v>2.4500000000000002</v>
      </c>
      <c r="H37" s="121">
        <v>2.4500000000000002</v>
      </c>
      <c r="I37" s="121">
        <v>2.4500000000000002</v>
      </c>
      <c r="J37" s="121">
        <v>2.4500000000000002</v>
      </c>
      <c r="K37" s="122">
        <v>0</v>
      </c>
      <c r="L37" s="119">
        <v>2</v>
      </c>
      <c r="M37" s="120">
        <v>6500</v>
      </c>
      <c r="N37" s="120">
        <v>15925</v>
      </c>
    </row>
    <row r="38" spans="1:14" ht="12.95" customHeight="1">
      <c r="A38" s="58"/>
      <c r="B38" s="46" t="s">
        <v>164</v>
      </c>
      <c r="C38" s="59" t="s">
        <v>165</v>
      </c>
      <c r="D38" s="121">
        <v>18</v>
      </c>
      <c r="E38" s="121">
        <v>18</v>
      </c>
      <c r="F38" s="121">
        <v>18</v>
      </c>
      <c r="G38" s="121">
        <v>18</v>
      </c>
      <c r="H38" s="121">
        <v>18</v>
      </c>
      <c r="I38" s="121">
        <v>18</v>
      </c>
      <c r="J38" s="121">
        <v>18</v>
      </c>
      <c r="K38" s="122">
        <v>0</v>
      </c>
      <c r="L38" s="119">
        <v>8</v>
      </c>
      <c r="M38" s="120">
        <v>959541</v>
      </c>
      <c r="N38" s="120">
        <v>17271738</v>
      </c>
    </row>
    <row r="39" spans="1:14" ht="12.95" customHeight="1">
      <c r="A39" s="58"/>
      <c r="B39" s="46" t="s">
        <v>193</v>
      </c>
      <c r="C39" s="59" t="s">
        <v>194</v>
      </c>
      <c r="D39" s="121">
        <v>1.24</v>
      </c>
      <c r="E39" s="121">
        <v>1.24</v>
      </c>
      <c r="F39" s="121">
        <v>1.24</v>
      </c>
      <c r="G39" s="121">
        <v>1.24</v>
      </c>
      <c r="H39" s="121">
        <v>1.25</v>
      </c>
      <c r="I39" s="121">
        <v>1.24</v>
      </c>
      <c r="J39" s="121">
        <v>1.24</v>
      </c>
      <c r="K39" s="122">
        <v>0</v>
      </c>
      <c r="L39" s="119">
        <v>2</v>
      </c>
      <c r="M39" s="120">
        <v>81478</v>
      </c>
      <c r="N39" s="120">
        <v>101032.72</v>
      </c>
    </row>
    <row r="40" spans="1:14" ht="12.95" customHeight="1">
      <c r="A40" s="58"/>
      <c r="B40" s="46" t="s">
        <v>269</v>
      </c>
      <c r="C40" s="59" t="s">
        <v>270</v>
      </c>
      <c r="D40" s="121">
        <v>2.21</v>
      </c>
      <c r="E40" s="121">
        <v>2.2200000000000002</v>
      </c>
      <c r="F40" s="121">
        <v>2.2000000000000002</v>
      </c>
      <c r="G40" s="121">
        <v>2.21</v>
      </c>
      <c r="H40" s="121">
        <v>2.2000000000000002</v>
      </c>
      <c r="I40" s="121">
        <v>2.2200000000000002</v>
      </c>
      <c r="J40" s="121">
        <v>2.21</v>
      </c>
      <c r="K40" s="122">
        <v>0.45</v>
      </c>
      <c r="L40" s="119">
        <v>20</v>
      </c>
      <c r="M40" s="120">
        <v>6400478</v>
      </c>
      <c r="N40" s="120">
        <v>14137656.380000001</v>
      </c>
    </row>
    <row r="41" spans="1:14" ht="12.95" customHeight="1">
      <c r="A41" s="58"/>
      <c r="B41" s="46" t="s">
        <v>126</v>
      </c>
      <c r="C41" s="59" t="s">
        <v>127</v>
      </c>
      <c r="D41" s="121">
        <v>1.9</v>
      </c>
      <c r="E41" s="121">
        <v>1.9</v>
      </c>
      <c r="F41" s="121">
        <v>1.9</v>
      </c>
      <c r="G41" s="121">
        <v>1.9</v>
      </c>
      <c r="H41" s="121">
        <v>1.95</v>
      </c>
      <c r="I41" s="121">
        <v>1.9</v>
      </c>
      <c r="J41" s="121">
        <v>1.95</v>
      </c>
      <c r="K41" s="122">
        <v>-2.56</v>
      </c>
      <c r="L41" s="119">
        <v>1</v>
      </c>
      <c r="M41" s="120">
        <v>25344</v>
      </c>
      <c r="N41" s="120">
        <v>48153.599999999999</v>
      </c>
    </row>
    <row r="42" spans="1:14" ht="12.95" customHeight="1">
      <c r="A42" s="58"/>
      <c r="B42" s="46" t="s">
        <v>191</v>
      </c>
      <c r="C42" s="59" t="s">
        <v>192</v>
      </c>
      <c r="D42" s="121">
        <v>5.5</v>
      </c>
      <c r="E42" s="121">
        <v>5.5</v>
      </c>
      <c r="F42" s="121">
        <v>5.5</v>
      </c>
      <c r="G42" s="121">
        <v>5.5</v>
      </c>
      <c r="H42" s="121">
        <v>5.5</v>
      </c>
      <c r="I42" s="121">
        <v>5.5</v>
      </c>
      <c r="J42" s="121">
        <v>5.5</v>
      </c>
      <c r="K42" s="122">
        <v>0</v>
      </c>
      <c r="L42" s="119">
        <v>3</v>
      </c>
      <c r="M42" s="120">
        <v>2968</v>
      </c>
      <c r="N42" s="120">
        <v>16324</v>
      </c>
    </row>
    <row r="43" spans="1:14" ht="12.95" customHeight="1">
      <c r="A43" s="58"/>
      <c r="B43" s="181" t="s">
        <v>91</v>
      </c>
      <c r="C43" s="182"/>
      <c r="D43" s="183"/>
      <c r="E43" s="184"/>
      <c r="F43" s="184"/>
      <c r="G43" s="184"/>
      <c r="H43" s="184"/>
      <c r="I43" s="184"/>
      <c r="J43" s="184"/>
      <c r="K43" s="185"/>
      <c r="L43" s="65">
        <f>SUM(L36:L42)</f>
        <v>120</v>
      </c>
      <c r="M43" s="65">
        <f>SUM(M36:M42)</f>
        <v>14847618</v>
      </c>
      <c r="N43" s="65">
        <f>SUM(N36:N42)</f>
        <v>75865228.159999996</v>
      </c>
    </row>
    <row r="44" spans="1:14" ht="12.95" customHeight="1">
      <c r="A44" s="58"/>
      <c r="B44" s="175" t="s">
        <v>31</v>
      </c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7"/>
    </row>
    <row r="45" spans="1:14" ht="12.95" customHeight="1">
      <c r="A45" s="58"/>
      <c r="B45" s="46" t="s">
        <v>115</v>
      </c>
      <c r="C45" s="59" t="s">
        <v>114</v>
      </c>
      <c r="D45" s="121">
        <v>9</v>
      </c>
      <c r="E45" s="121">
        <v>9</v>
      </c>
      <c r="F45" s="121">
        <v>9</v>
      </c>
      <c r="G45" s="121">
        <v>9</v>
      </c>
      <c r="H45" s="121">
        <v>9.07</v>
      </c>
      <c r="I45" s="121">
        <v>9</v>
      </c>
      <c r="J45" s="121">
        <v>9</v>
      </c>
      <c r="K45" s="122">
        <v>0</v>
      </c>
      <c r="L45" s="119">
        <v>4</v>
      </c>
      <c r="M45" s="120">
        <v>7097</v>
      </c>
      <c r="N45" s="120">
        <v>63873</v>
      </c>
    </row>
    <row r="46" spans="1:14" ht="12.95" customHeight="1">
      <c r="A46" s="58"/>
      <c r="B46" s="181" t="s">
        <v>92</v>
      </c>
      <c r="C46" s="182"/>
      <c r="D46" s="183"/>
      <c r="E46" s="184"/>
      <c r="F46" s="184"/>
      <c r="G46" s="184"/>
      <c r="H46" s="184"/>
      <c r="I46" s="184"/>
      <c r="J46" s="184"/>
      <c r="K46" s="185"/>
      <c r="L46" s="64">
        <f>SUM(L45:L45)</f>
        <v>4</v>
      </c>
      <c r="M46" s="61">
        <f>SUM(M45:M45)</f>
        <v>7097</v>
      </c>
      <c r="N46" s="61">
        <f>SUM(N45:N45)</f>
        <v>63873</v>
      </c>
    </row>
    <row r="47" spans="1:14" ht="12.95" customHeight="1">
      <c r="A47" s="58"/>
      <c r="B47" s="175" t="s">
        <v>85</v>
      </c>
      <c r="C47" s="176"/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77"/>
    </row>
    <row r="48" spans="1:14" ht="12.95" customHeight="1">
      <c r="A48" s="58"/>
      <c r="B48" s="46" t="s">
        <v>205</v>
      </c>
      <c r="C48" s="59" t="s">
        <v>206</v>
      </c>
      <c r="D48" s="63">
        <v>2.15</v>
      </c>
      <c r="E48" s="63">
        <v>2.15</v>
      </c>
      <c r="F48" s="63">
        <v>2.1</v>
      </c>
      <c r="G48" s="63">
        <v>2.1</v>
      </c>
      <c r="H48" s="63">
        <v>2.15</v>
      </c>
      <c r="I48" s="95">
        <v>2.1</v>
      </c>
      <c r="J48" s="95">
        <v>2.15</v>
      </c>
      <c r="K48" s="98">
        <v>-2.33</v>
      </c>
      <c r="L48" s="99">
        <v>6</v>
      </c>
      <c r="M48" s="100">
        <v>106159</v>
      </c>
      <c r="N48" s="100">
        <v>223045.19</v>
      </c>
    </row>
    <row r="49" spans="1:14" ht="12.95" customHeight="1">
      <c r="A49" s="58"/>
      <c r="B49" s="46" t="s">
        <v>265</v>
      </c>
      <c r="C49" s="59" t="s">
        <v>266</v>
      </c>
      <c r="D49" s="63">
        <v>7.7</v>
      </c>
      <c r="E49" s="63">
        <v>8.08</v>
      </c>
      <c r="F49" s="63">
        <v>7.7</v>
      </c>
      <c r="G49" s="63">
        <v>8.0399999999999991</v>
      </c>
      <c r="H49" s="63">
        <v>7.74</v>
      </c>
      <c r="I49" s="95">
        <v>8.08</v>
      </c>
      <c r="J49" s="95">
        <v>7.7</v>
      </c>
      <c r="K49" s="98">
        <v>4.9400000000000004</v>
      </c>
      <c r="L49" s="99">
        <v>22</v>
      </c>
      <c r="M49" s="100">
        <v>566403</v>
      </c>
      <c r="N49" s="100">
        <v>4553014.4000000004</v>
      </c>
    </row>
    <row r="50" spans="1:14" ht="12.95" customHeight="1">
      <c r="A50" s="58"/>
      <c r="B50" s="46" t="s">
        <v>211</v>
      </c>
      <c r="C50" s="59" t="s">
        <v>212</v>
      </c>
      <c r="D50" s="63">
        <v>4.45</v>
      </c>
      <c r="E50" s="63">
        <v>4.45</v>
      </c>
      <c r="F50" s="63">
        <v>4.45</v>
      </c>
      <c r="G50" s="63">
        <v>4.45</v>
      </c>
      <c r="H50" s="63">
        <v>4.45</v>
      </c>
      <c r="I50" s="95">
        <v>4.45</v>
      </c>
      <c r="J50" s="95">
        <v>4.45</v>
      </c>
      <c r="K50" s="98">
        <v>0</v>
      </c>
      <c r="L50" s="99">
        <v>2</v>
      </c>
      <c r="M50" s="100">
        <v>24410</v>
      </c>
      <c r="N50" s="100">
        <v>108624.5</v>
      </c>
    </row>
    <row r="51" spans="1:14" ht="12.95" customHeight="1">
      <c r="A51" s="58"/>
      <c r="B51" s="46" t="s">
        <v>87</v>
      </c>
      <c r="C51" s="59" t="s">
        <v>43</v>
      </c>
      <c r="D51" s="63">
        <v>0.36</v>
      </c>
      <c r="E51" s="63">
        <v>0.36</v>
      </c>
      <c r="F51" s="63">
        <v>0.36</v>
      </c>
      <c r="G51" s="63">
        <v>0.36</v>
      </c>
      <c r="H51" s="63">
        <v>0.36</v>
      </c>
      <c r="I51" s="95">
        <v>0.36</v>
      </c>
      <c r="J51" s="95">
        <v>0.36</v>
      </c>
      <c r="K51" s="98">
        <v>0</v>
      </c>
      <c r="L51" s="99">
        <v>1</v>
      </c>
      <c r="M51" s="100">
        <v>8283</v>
      </c>
      <c r="N51" s="100">
        <v>2981.88</v>
      </c>
    </row>
    <row r="52" spans="1:14" ht="12.95" customHeight="1">
      <c r="A52" s="58"/>
      <c r="B52" s="181" t="s">
        <v>219</v>
      </c>
      <c r="C52" s="182"/>
      <c r="D52" s="183"/>
      <c r="E52" s="184"/>
      <c r="F52" s="184"/>
      <c r="G52" s="184"/>
      <c r="H52" s="184"/>
      <c r="I52" s="184"/>
      <c r="J52" s="184"/>
      <c r="K52" s="185"/>
      <c r="L52" s="64">
        <f>SUM(L48:L51)</f>
        <v>31</v>
      </c>
      <c r="M52" s="61">
        <f>SUM(M48:M51)</f>
        <v>705255</v>
      </c>
      <c r="N52" s="61">
        <f>SUM(N48:N51)</f>
        <v>4887665.9700000007</v>
      </c>
    </row>
    <row r="53" spans="1:14" s="52" customFormat="1" ht="12.95" customHeight="1">
      <c r="B53" s="66" t="s">
        <v>32</v>
      </c>
      <c r="C53" s="186"/>
      <c r="D53" s="191"/>
      <c r="E53" s="191"/>
      <c r="F53" s="191"/>
      <c r="G53" s="191"/>
      <c r="H53" s="191"/>
      <c r="I53" s="191"/>
      <c r="J53" s="191"/>
      <c r="K53" s="188"/>
      <c r="L53" s="67">
        <f>L52+L46+L43+L34+L24+L20+L28</f>
        <v>870</v>
      </c>
      <c r="M53" s="67">
        <f>M52+M46+M43+M34+M24+M20+M28</f>
        <v>485699848</v>
      </c>
      <c r="N53" s="67">
        <f>N52+N46+N43+N34+N24+N20+N28</f>
        <v>726760788.24000001</v>
      </c>
    </row>
    <row r="54" spans="1:14" s="52" customFormat="1" ht="22.5" customHeight="1">
      <c r="A54" s="51"/>
      <c r="B54" s="178" t="s">
        <v>318</v>
      </c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80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4.1" customHeight="1">
      <c r="B56" s="175" t="s">
        <v>29</v>
      </c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7"/>
    </row>
    <row r="57" spans="1:14" ht="14.1" customHeight="1">
      <c r="A57" s="58"/>
      <c r="B57" s="46" t="s">
        <v>241</v>
      </c>
      <c r="C57" s="59" t="s">
        <v>240</v>
      </c>
      <c r="D57" s="121">
        <v>0.2</v>
      </c>
      <c r="E57" s="121">
        <v>0.2</v>
      </c>
      <c r="F57" s="121">
        <v>0.2</v>
      </c>
      <c r="G57" s="121">
        <v>0.2</v>
      </c>
      <c r="H57" s="121">
        <v>0.2</v>
      </c>
      <c r="I57" s="121">
        <v>0.2</v>
      </c>
      <c r="J57" s="121">
        <v>0.2</v>
      </c>
      <c r="K57" s="122">
        <v>0</v>
      </c>
      <c r="L57" s="119">
        <v>1</v>
      </c>
      <c r="M57" s="120">
        <v>3479</v>
      </c>
      <c r="N57" s="120">
        <v>695.8</v>
      </c>
    </row>
    <row r="58" spans="1:14" ht="14.1" customHeight="1">
      <c r="A58" s="58"/>
      <c r="B58" s="46" t="s">
        <v>207</v>
      </c>
      <c r="C58" s="59" t="s">
        <v>208</v>
      </c>
      <c r="D58" s="121">
        <v>0.59</v>
      </c>
      <c r="E58" s="121">
        <v>0.6</v>
      </c>
      <c r="F58" s="121">
        <v>0.59</v>
      </c>
      <c r="G58" s="121">
        <v>0.6</v>
      </c>
      <c r="H58" s="121">
        <v>0.59</v>
      </c>
      <c r="I58" s="121">
        <v>0.6</v>
      </c>
      <c r="J58" s="121">
        <v>0.59</v>
      </c>
      <c r="K58" s="122">
        <v>1.69</v>
      </c>
      <c r="L58" s="119">
        <v>6</v>
      </c>
      <c r="M58" s="120">
        <v>11902324</v>
      </c>
      <c r="N58" s="120">
        <v>7114445.25</v>
      </c>
    </row>
    <row r="59" spans="1:14" ht="14.1" customHeight="1">
      <c r="A59" s="58"/>
      <c r="B59" s="46" t="s">
        <v>179</v>
      </c>
      <c r="C59" s="59" t="s">
        <v>178</v>
      </c>
      <c r="D59" s="121">
        <v>0.31</v>
      </c>
      <c r="E59" s="121">
        <v>0.31</v>
      </c>
      <c r="F59" s="121">
        <v>0.31</v>
      </c>
      <c r="G59" s="121">
        <v>0.31</v>
      </c>
      <c r="H59" s="121">
        <v>0.31</v>
      </c>
      <c r="I59" s="121">
        <v>0.31</v>
      </c>
      <c r="J59" s="121">
        <v>0.31</v>
      </c>
      <c r="K59" s="122">
        <v>0</v>
      </c>
      <c r="L59" s="119">
        <v>1</v>
      </c>
      <c r="M59" s="120">
        <v>22445</v>
      </c>
      <c r="N59" s="120">
        <v>6957.95</v>
      </c>
    </row>
    <row r="60" spans="1:14" ht="14.1" customHeight="1">
      <c r="A60" s="58"/>
      <c r="B60" s="181" t="s">
        <v>89</v>
      </c>
      <c r="C60" s="182"/>
      <c r="D60" s="183"/>
      <c r="E60" s="184"/>
      <c r="F60" s="184"/>
      <c r="G60" s="184"/>
      <c r="H60" s="184"/>
      <c r="I60" s="184"/>
      <c r="J60" s="184"/>
      <c r="K60" s="185"/>
      <c r="L60" s="65">
        <f>SUM(L57:L59)</f>
        <v>8</v>
      </c>
      <c r="M60" s="65">
        <f>SUM(M57:M59)</f>
        <v>11928248</v>
      </c>
      <c r="N60" s="65">
        <f>SUM(N57:N59)</f>
        <v>7122099</v>
      </c>
    </row>
    <row r="61" spans="1:14" s="52" customFormat="1" ht="14.1" customHeight="1">
      <c r="B61" s="175" t="s">
        <v>94</v>
      </c>
      <c r="C61" s="176"/>
      <c r="D61" s="176"/>
      <c r="E61" s="176"/>
      <c r="F61" s="176"/>
      <c r="G61" s="176"/>
      <c r="H61" s="176"/>
      <c r="I61" s="176"/>
      <c r="J61" s="176"/>
      <c r="K61" s="176"/>
      <c r="L61" s="176"/>
      <c r="M61" s="176"/>
      <c r="N61" s="177"/>
    </row>
    <row r="62" spans="1:14" ht="14.1" customHeight="1">
      <c r="A62" s="58"/>
      <c r="B62" s="46" t="s">
        <v>275</v>
      </c>
      <c r="C62" s="59" t="s">
        <v>276</v>
      </c>
      <c r="D62" s="121">
        <v>5.09</v>
      </c>
      <c r="E62" s="121">
        <v>5.09</v>
      </c>
      <c r="F62" s="121">
        <v>4.84</v>
      </c>
      <c r="G62" s="121">
        <v>4.9400000000000004</v>
      </c>
      <c r="H62" s="121">
        <v>5.09</v>
      </c>
      <c r="I62" s="121">
        <v>4.84</v>
      </c>
      <c r="J62" s="121">
        <v>5.09</v>
      </c>
      <c r="K62" s="122">
        <v>-4.91</v>
      </c>
      <c r="L62" s="119">
        <v>14</v>
      </c>
      <c r="M62" s="120">
        <v>119145</v>
      </c>
      <c r="N62" s="120">
        <v>588091.18000000005</v>
      </c>
    </row>
    <row r="63" spans="1:14" ht="14.1" customHeight="1">
      <c r="A63" s="58"/>
      <c r="B63" s="181" t="s">
        <v>279</v>
      </c>
      <c r="C63" s="182"/>
      <c r="D63" s="183"/>
      <c r="E63" s="184"/>
      <c r="F63" s="184"/>
      <c r="G63" s="184"/>
      <c r="H63" s="184"/>
      <c r="I63" s="184"/>
      <c r="J63" s="184"/>
      <c r="K63" s="185"/>
      <c r="L63" s="65">
        <f>SUM(L62)</f>
        <v>14</v>
      </c>
      <c r="M63" s="65">
        <f>SUM(M62)</f>
        <v>119145</v>
      </c>
      <c r="N63" s="65">
        <f>SUM(N62)</f>
        <v>588091.18000000005</v>
      </c>
    </row>
    <row r="64" spans="1:14" ht="14.1" customHeight="1">
      <c r="A64" s="58"/>
      <c r="B64" s="175" t="s">
        <v>84</v>
      </c>
      <c r="C64" s="176"/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7"/>
    </row>
    <row r="65" spans="1:14" ht="14.1" customHeight="1">
      <c r="A65" s="58"/>
      <c r="B65" s="46" t="s">
        <v>33</v>
      </c>
      <c r="C65" s="59" t="s">
        <v>34</v>
      </c>
      <c r="D65" s="81">
        <v>1.85</v>
      </c>
      <c r="E65" s="81">
        <v>1.85</v>
      </c>
      <c r="F65" s="81">
        <v>1.8</v>
      </c>
      <c r="G65" s="86">
        <v>1.81</v>
      </c>
      <c r="H65" s="86">
        <v>1.85</v>
      </c>
      <c r="I65" s="81">
        <v>1.8</v>
      </c>
      <c r="J65" s="81">
        <v>1.85</v>
      </c>
      <c r="K65" s="82">
        <v>-2.7</v>
      </c>
      <c r="L65" s="83">
        <v>3</v>
      </c>
      <c r="M65" s="84">
        <v>40373</v>
      </c>
      <c r="N65" s="84">
        <v>72940.05</v>
      </c>
    </row>
    <row r="66" spans="1:14" ht="14.1" customHeight="1">
      <c r="A66" s="58"/>
      <c r="B66" s="181" t="s">
        <v>91</v>
      </c>
      <c r="C66" s="182"/>
      <c r="D66" s="183"/>
      <c r="E66" s="184"/>
      <c r="F66" s="184"/>
      <c r="G66" s="184"/>
      <c r="H66" s="184"/>
      <c r="I66" s="184"/>
      <c r="J66" s="184"/>
      <c r="K66" s="185"/>
      <c r="L66" s="65">
        <f>SUM(L65:L65)</f>
        <v>3</v>
      </c>
      <c r="M66" s="65">
        <f>SUM(M65:M65)</f>
        <v>40373</v>
      </c>
      <c r="N66" s="65">
        <f>SUM(N65:N65)</f>
        <v>72940.05</v>
      </c>
    </row>
    <row r="67" spans="1:14" ht="14.1" customHeight="1">
      <c r="A67" s="58"/>
      <c r="B67" s="175" t="s">
        <v>182</v>
      </c>
      <c r="C67" s="176"/>
      <c r="D67" s="176"/>
      <c r="E67" s="176"/>
      <c r="F67" s="176"/>
      <c r="G67" s="176"/>
      <c r="H67" s="176"/>
      <c r="I67" s="176"/>
      <c r="J67" s="176"/>
      <c r="K67" s="176"/>
      <c r="L67" s="176"/>
      <c r="M67" s="176"/>
      <c r="N67" s="177"/>
    </row>
    <row r="68" spans="1:14" ht="14.1" customHeight="1">
      <c r="A68" s="58"/>
      <c r="B68" s="46" t="s">
        <v>308</v>
      </c>
      <c r="C68" s="59" t="s">
        <v>307</v>
      </c>
      <c r="D68" s="81">
        <v>0.69</v>
      </c>
      <c r="E68" s="81">
        <v>0.69</v>
      </c>
      <c r="F68" s="81">
        <v>0.69</v>
      </c>
      <c r="G68" s="86">
        <v>0.69</v>
      </c>
      <c r="H68" s="86">
        <v>0.69</v>
      </c>
      <c r="I68" s="81">
        <v>0.69</v>
      </c>
      <c r="J68" s="81">
        <v>0.69</v>
      </c>
      <c r="K68" s="82">
        <v>0</v>
      </c>
      <c r="L68" s="83">
        <v>2</v>
      </c>
      <c r="M68" s="84">
        <v>710000</v>
      </c>
      <c r="N68" s="84">
        <v>489900</v>
      </c>
    </row>
    <row r="69" spans="1:14" ht="14.1" customHeight="1">
      <c r="A69" s="58"/>
      <c r="B69" s="181" t="s">
        <v>311</v>
      </c>
      <c r="C69" s="182"/>
      <c r="D69" s="183"/>
      <c r="E69" s="184"/>
      <c r="F69" s="184"/>
      <c r="G69" s="184"/>
      <c r="H69" s="184"/>
      <c r="I69" s="184"/>
      <c r="J69" s="184"/>
      <c r="K69" s="185"/>
      <c r="L69" s="65">
        <f>SUM(L68)</f>
        <v>2</v>
      </c>
      <c r="M69" s="65">
        <f>SUM(M68)</f>
        <v>710000</v>
      </c>
      <c r="N69" s="65">
        <f>SUM(N68)</f>
        <v>489900</v>
      </c>
    </row>
    <row r="70" spans="1:14" ht="14.1" customHeight="1">
      <c r="A70" s="58"/>
      <c r="B70" s="175" t="s">
        <v>84</v>
      </c>
      <c r="C70" s="176"/>
      <c r="D70" s="176"/>
      <c r="E70" s="176"/>
      <c r="F70" s="176"/>
      <c r="G70" s="176"/>
      <c r="H70" s="176"/>
      <c r="I70" s="176"/>
      <c r="J70" s="176"/>
      <c r="K70" s="176"/>
      <c r="L70" s="176"/>
      <c r="M70" s="176"/>
      <c r="N70" s="177"/>
    </row>
    <row r="71" spans="1:14" ht="14.1" customHeight="1">
      <c r="A71" s="58"/>
      <c r="B71" s="46" t="s">
        <v>35</v>
      </c>
      <c r="C71" s="59" t="s">
        <v>36</v>
      </c>
      <c r="D71" s="86">
        <v>2.72</v>
      </c>
      <c r="E71" s="86">
        <v>2.72</v>
      </c>
      <c r="F71" s="86">
        <v>2.7</v>
      </c>
      <c r="G71" s="86">
        <v>2.7</v>
      </c>
      <c r="H71" s="86">
        <v>2.71</v>
      </c>
      <c r="I71" s="86">
        <v>2.7</v>
      </c>
      <c r="J71" s="86">
        <v>2.78</v>
      </c>
      <c r="K71" s="91">
        <v>-2.88</v>
      </c>
      <c r="L71" s="92">
        <v>4</v>
      </c>
      <c r="M71" s="93">
        <v>241000</v>
      </c>
      <c r="N71" s="93">
        <v>651520</v>
      </c>
    </row>
    <row r="72" spans="1:14" ht="14.1" customHeight="1">
      <c r="A72" s="58"/>
      <c r="B72" s="46" t="s">
        <v>88</v>
      </c>
      <c r="C72" s="59" t="s">
        <v>37</v>
      </c>
      <c r="D72" s="86">
        <v>0.9</v>
      </c>
      <c r="E72" s="86">
        <v>0.9</v>
      </c>
      <c r="F72" s="86">
        <v>0.9</v>
      </c>
      <c r="G72" s="86">
        <v>0.9</v>
      </c>
      <c r="H72" s="86">
        <v>0.9</v>
      </c>
      <c r="I72" s="86">
        <v>0.9</v>
      </c>
      <c r="J72" s="86">
        <v>0.9</v>
      </c>
      <c r="K72" s="91">
        <v>0</v>
      </c>
      <c r="L72" s="92">
        <v>1</v>
      </c>
      <c r="M72" s="93">
        <v>7197</v>
      </c>
      <c r="N72" s="93">
        <v>6477.3</v>
      </c>
    </row>
    <row r="73" spans="1:14" ht="14.1" customHeight="1">
      <c r="A73" s="58"/>
      <c r="B73" s="181" t="s">
        <v>91</v>
      </c>
      <c r="C73" s="182"/>
      <c r="D73" s="183"/>
      <c r="E73" s="184"/>
      <c r="F73" s="184"/>
      <c r="G73" s="184"/>
      <c r="H73" s="184"/>
      <c r="I73" s="184"/>
      <c r="J73" s="184"/>
      <c r="K73" s="185"/>
      <c r="L73" s="65">
        <f>SUM(L71:L72)</f>
        <v>5</v>
      </c>
      <c r="M73" s="65">
        <f>SUM(M71:M72)</f>
        <v>248197</v>
      </c>
      <c r="N73" s="65">
        <f>SUM(N71:N72)</f>
        <v>657997.30000000005</v>
      </c>
    </row>
    <row r="74" spans="1:14" ht="14.1" customHeight="1">
      <c r="A74" s="58"/>
      <c r="B74" s="175" t="s">
        <v>31</v>
      </c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77"/>
    </row>
    <row r="75" spans="1:14" ht="14.1" customHeight="1">
      <c r="A75" s="58"/>
      <c r="B75" s="46" t="s">
        <v>149</v>
      </c>
      <c r="C75" s="59" t="s">
        <v>150</v>
      </c>
      <c r="D75" s="81">
        <v>30.75</v>
      </c>
      <c r="E75" s="81">
        <v>30.75</v>
      </c>
      <c r="F75" s="81">
        <v>30.75</v>
      </c>
      <c r="G75" s="86">
        <v>30.75</v>
      </c>
      <c r="H75" s="86">
        <v>29.31</v>
      </c>
      <c r="I75" s="86">
        <v>30.75</v>
      </c>
      <c r="J75" s="81">
        <v>29.31</v>
      </c>
      <c r="K75" s="82">
        <v>4.91</v>
      </c>
      <c r="L75" s="83">
        <v>3</v>
      </c>
      <c r="M75" s="84">
        <v>2557</v>
      </c>
      <c r="N75" s="84">
        <v>78627.75</v>
      </c>
    </row>
    <row r="76" spans="1:14" ht="14.1" customHeight="1">
      <c r="A76" s="58"/>
      <c r="B76" s="181" t="s">
        <v>92</v>
      </c>
      <c r="C76" s="182"/>
      <c r="D76" s="183"/>
      <c r="E76" s="190"/>
      <c r="F76" s="190"/>
      <c r="G76" s="190"/>
      <c r="H76" s="190"/>
      <c r="I76" s="190"/>
      <c r="J76" s="190"/>
      <c r="K76" s="185"/>
      <c r="L76" s="65">
        <f>L75</f>
        <v>3</v>
      </c>
      <c r="M76" s="65">
        <f t="shared" ref="M76:N76" si="0">M75</f>
        <v>2557</v>
      </c>
      <c r="N76" s="65">
        <f t="shared" si="0"/>
        <v>78627.75</v>
      </c>
    </row>
    <row r="77" spans="1:14" s="52" customFormat="1" ht="14.1" customHeight="1">
      <c r="B77" s="66" t="s">
        <v>137</v>
      </c>
      <c r="C77" s="186"/>
      <c r="D77" s="187"/>
      <c r="E77" s="187"/>
      <c r="F77" s="187"/>
      <c r="G77" s="187"/>
      <c r="H77" s="187"/>
      <c r="I77" s="187"/>
      <c r="J77" s="187"/>
      <c r="K77" s="188"/>
      <c r="L77" s="67">
        <f>L73+L66+L60+L63+L69+L76</f>
        <v>35</v>
      </c>
      <c r="M77" s="67">
        <f t="shared" ref="M77:N77" si="1">M73+M66+M60+M63+M69+M76</f>
        <v>13048520</v>
      </c>
      <c r="N77" s="67">
        <f t="shared" si="1"/>
        <v>9009655.2799999993</v>
      </c>
    </row>
    <row r="78" spans="1:14" s="52" customFormat="1" ht="19.5" customHeight="1">
      <c r="A78" s="51"/>
      <c r="B78" s="178" t="s">
        <v>317</v>
      </c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80"/>
    </row>
    <row r="79" spans="1:14" s="52" customFormat="1" ht="48" customHeight="1">
      <c r="B79" s="53" t="s">
        <v>15</v>
      </c>
      <c r="C79" s="54" t="s">
        <v>20</v>
      </c>
      <c r="D79" s="54" t="s">
        <v>21</v>
      </c>
      <c r="E79" s="54" t="s">
        <v>22</v>
      </c>
      <c r="F79" s="54" t="s">
        <v>23</v>
      </c>
      <c r="G79" s="54" t="s">
        <v>24</v>
      </c>
      <c r="H79" s="54" t="s">
        <v>25</v>
      </c>
      <c r="I79" s="54" t="s">
        <v>19</v>
      </c>
      <c r="J79" s="54" t="s">
        <v>26</v>
      </c>
      <c r="K79" s="55" t="s">
        <v>27</v>
      </c>
      <c r="L79" s="56" t="s">
        <v>28</v>
      </c>
      <c r="M79" s="56" t="s">
        <v>18</v>
      </c>
      <c r="N79" s="57" t="s">
        <v>7</v>
      </c>
    </row>
    <row r="80" spans="1:14" ht="14.1" customHeight="1">
      <c r="A80" s="58"/>
      <c r="B80" s="175" t="s">
        <v>84</v>
      </c>
      <c r="C80" s="176"/>
      <c r="D80" s="176"/>
      <c r="E80" s="176"/>
      <c r="F80" s="176"/>
      <c r="G80" s="176"/>
      <c r="H80" s="176"/>
      <c r="I80" s="176"/>
      <c r="J80" s="176"/>
      <c r="K80" s="176"/>
      <c r="L80" s="176"/>
      <c r="M80" s="176"/>
      <c r="N80" s="177"/>
    </row>
    <row r="81" spans="1:14" ht="14.1" customHeight="1">
      <c r="A81" s="58"/>
      <c r="B81" s="46" t="s">
        <v>232</v>
      </c>
      <c r="C81" s="59" t="s">
        <v>233</v>
      </c>
      <c r="D81" s="86">
        <v>1</v>
      </c>
      <c r="E81" s="86">
        <v>1.05</v>
      </c>
      <c r="F81" s="86">
        <v>1</v>
      </c>
      <c r="G81" s="86">
        <v>1</v>
      </c>
      <c r="H81" s="86">
        <v>1</v>
      </c>
      <c r="I81" s="86">
        <v>1.05</v>
      </c>
      <c r="J81" s="86">
        <v>1</v>
      </c>
      <c r="K81" s="91">
        <v>5</v>
      </c>
      <c r="L81" s="92">
        <v>6</v>
      </c>
      <c r="M81" s="93">
        <v>36060000</v>
      </c>
      <c r="N81" s="93">
        <v>36182800</v>
      </c>
    </row>
    <row r="82" spans="1:14" ht="14.1" customHeight="1">
      <c r="A82" s="58"/>
      <c r="B82" s="46" t="s">
        <v>86</v>
      </c>
      <c r="C82" s="59" t="s">
        <v>42</v>
      </c>
      <c r="D82" s="86">
        <v>1.7</v>
      </c>
      <c r="E82" s="86">
        <v>1.7</v>
      </c>
      <c r="F82" s="86">
        <v>1.7</v>
      </c>
      <c r="G82" s="86">
        <v>1.7</v>
      </c>
      <c r="H82" s="86">
        <v>1.69</v>
      </c>
      <c r="I82" s="86">
        <v>1.7</v>
      </c>
      <c r="J82" s="86">
        <v>1.7</v>
      </c>
      <c r="K82" s="91">
        <v>0</v>
      </c>
      <c r="L82" s="92">
        <v>3</v>
      </c>
      <c r="M82" s="93">
        <v>22465</v>
      </c>
      <c r="N82" s="93">
        <v>38190.5</v>
      </c>
    </row>
    <row r="83" spans="1:14" ht="14.1" customHeight="1">
      <c r="A83" s="58"/>
      <c r="B83" s="181" t="s">
        <v>91</v>
      </c>
      <c r="C83" s="182"/>
      <c r="D83" s="183"/>
      <c r="E83" s="184"/>
      <c r="F83" s="184"/>
      <c r="G83" s="184"/>
      <c r="H83" s="184"/>
      <c r="I83" s="184"/>
      <c r="J83" s="184"/>
      <c r="K83" s="185"/>
      <c r="L83" s="65">
        <f>SUM(L81:L82)</f>
        <v>9</v>
      </c>
      <c r="M83" s="65">
        <f>SUM(M81:M82)</f>
        <v>36082465</v>
      </c>
      <c r="N83" s="65">
        <f>SUM(N81:N82)</f>
        <v>36220990.5</v>
      </c>
    </row>
    <row r="84" spans="1:14" ht="14.1" customHeight="1">
      <c r="A84" s="58"/>
      <c r="B84" s="175" t="s">
        <v>84</v>
      </c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77"/>
    </row>
    <row r="85" spans="1:14" ht="14.1" customHeight="1">
      <c r="A85" s="58"/>
      <c r="B85" s="101" t="s">
        <v>172</v>
      </c>
      <c r="C85" s="102" t="s">
        <v>173</v>
      </c>
      <c r="D85" s="94">
        <v>1.46</v>
      </c>
      <c r="E85" s="94">
        <v>1.46</v>
      </c>
      <c r="F85" s="95">
        <v>1.4</v>
      </c>
      <c r="G85" s="95">
        <v>1.4</v>
      </c>
      <c r="H85" s="95">
        <v>1.46</v>
      </c>
      <c r="I85" s="95">
        <v>1.4</v>
      </c>
      <c r="J85" s="95">
        <v>1.46</v>
      </c>
      <c r="K85" s="98">
        <v>-4.1100000000000003</v>
      </c>
      <c r="L85" s="99">
        <v>8</v>
      </c>
      <c r="M85" s="100">
        <v>4001000</v>
      </c>
      <c r="N85" s="100">
        <v>5601460</v>
      </c>
    </row>
    <row r="86" spans="1:14" ht="14.1" customHeight="1">
      <c r="A86" s="58"/>
      <c r="B86" s="101" t="s">
        <v>286</v>
      </c>
      <c r="C86" s="102" t="s">
        <v>285</v>
      </c>
      <c r="D86" s="94">
        <v>2.65</v>
      </c>
      <c r="E86" s="94">
        <v>2.65</v>
      </c>
      <c r="F86" s="95">
        <v>2.65</v>
      </c>
      <c r="G86" s="95">
        <v>2.65</v>
      </c>
      <c r="H86" s="95">
        <v>2.62</v>
      </c>
      <c r="I86" s="95">
        <v>2.65</v>
      </c>
      <c r="J86" s="95">
        <v>2.65</v>
      </c>
      <c r="K86" s="98">
        <v>0</v>
      </c>
      <c r="L86" s="99">
        <v>3</v>
      </c>
      <c r="M86" s="100">
        <v>28755</v>
      </c>
      <c r="N86" s="100">
        <v>76200.75</v>
      </c>
    </row>
    <row r="87" spans="1:14" ht="14.1" customHeight="1">
      <c r="A87" s="58"/>
      <c r="B87" s="101" t="s">
        <v>110</v>
      </c>
      <c r="C87" s="102" t="s">
        <v>111</v>
      </c>
      <c r="D87" s="94">
        <v>1.3</v>
      </c>
      <c r="E87" s="94">
        <v>1.3</v>
      </c>
      <c r="F87" s="95">
        <v>1.3</v>
      </c>
      <c r="G87" s="95">
        <v>1.3</v>
      </c>
      <c r="H87" s="95">
        <v>1.3</v>
      </c>
      <c r="I87" s="95">
        <v>1.3</v>
      </c>
      <c r="J87" s="95">
        <v>1.3</v>
      </c>
      <c r="K87" s="98">
        <v>0</v>
      </c>
      <c r="L87" s="99">
        <v>3</v>
      </c>
      <c r="M87" s="100">
        <v>100600</v>
      </c>
      <c r="N87" s="100">
        <v>130780</v>
      </c>
    </row>
    <row r="88" spans="1:14" ht="14.1" customHeight="1">
      <c r="A88" s="58"/>
      <c r="B88" s="101" t="s">
        <v>248</v>
      </c>
      <c r="C88" s="102" t="s">
        <v>249</v>
      </c>
      <c r="D88" s="94">
        <v>1.89</v>
      </c>
      <c r="E88" s="94">
        <v>1.9</v>
      </c>
      <c r="F88" s="95">
        <v>1.88</v>
      </c>
      <c r="G88" s="95">
        <v>1.88</v>
      </c>
      <c r="H88" s="95">
        <v>1.88</v>
      </c>
      <c r="I88" s="95">
        <v>1.88</v>
      </c>
      <c r="J88" s="95">
        <v>1.88</v>
      </c>
      <c r="K88" s="98">
        <v>0</v>
      </c>
      <c r="L88" s="99">
        <v>5</v>
      </c>
      <c r="M88" s="100">
        <v>2116000</v>
      </c>
      <c r="N88" s="100">
        <v>3978680</v>
      </c>
    </row>
    <row r="89" spans="1:14" ht="14.1" customHeight="1">
      <c r="A89" s="58"/>
      <c r="B89" s="101" t="s">
        <v>38</v>
      </c>
      <c r="C89" s="102" t="s">
        <v>39</v>
      </c>
      <c r="D89" s="94">
        <v>1.25</v>
      </c>
      <c r="E89" s="94">
        <v>1.26</v>
      </c>
      <c r="F89" s="95">
        <v>1.25</v>
      </c>
      <c r="G89" s="95">
        <v>1.26</v>
      </c>
      <c r="H89" s="95">
        <v>1.25</v>
      </c>
      <c r="I89" s="95">
        <v>1.26</v>
      </c>
      <c r="J89" s="95">
        <v>1.25</v>
      </c>
      <c r="K89" s="98">
        <v>0.8</v>
      </c>
      <c r="L89" s="99">
        <v>4</v>
      </c>
      <c r="M89" s="100">
        <v>460000</v>
      </c>
      <c r="N89" s="100">
        <v>579500</v>
      </c>
    </row>
    <row r="90" spans="1:14" ht="14.1" customHeight="1">
      <c r="A90" s="58"/>
      <c r="B90" s="181" t="s">
        <v>91</v>
      </c>
      <c r="C90" s="182"/>
      <c r="D90" s="183"/>
      <c r="E90" s="190"/>
      <c r="F90" s="190"/>
      <c r="G90" s="190"/>
      <c r="H90" s="190"/>
      <c r="I90" s="190"/>
      <c r="J90" s="190"/>
      <c r="K90" s="185"/>
      <c r="L90" s="65">
        <f>SUM(L85:L89)</f>
        <v>23</v>
      </c>
      <c r="M90" s="65">
        <f>SUM(M85:M89)</f>
        <v>6706355</v>
      </c>
      <c r="N90" s="65">
        <f>SUM(N85:N89)</f>
        <v>10366620.75</v>
      </c>
    </row>
    <row r="91" spans="1:14" ht="14.1" customHeight="1">
      <c r="A91" s="58"/>
      <c r="B91" s="175" t="s">
        <v>31</v>
      </c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77"/>
    </row>
    <row r="92" spans="1:14" ht="14.1" customHeight="1">
      <c r="A92" s="58"/>
      <c r="B92" s="101" t="s">
        <v>273</v>
      </c>
      <c r="C92" s="102" t="s">
        <v>274</v>
      </c>
      <c r="D92" s="81">
        <v>18.47</v>
      </c>
      <c r="E92" s="81">
        <v>18.5</v>
      </c>
      <c r="F92" s="81">
        <v>18.12</v>
      </c>
      <c r="G92" s="86">
        <v>18.29</v>
      </c>
      <c r="H92" s="86">
        <v>18.5</v>
      </c>
      <c r="I92" s="86">
        <v>18.2</v>
      </c>
      <c r="J92" s="81">
        <v>18.47</v>
      </c>
      <c r="K92" s="82">
        <v>-1.46</v>
      </c>
      <c r="L92" s="83">
        <v>13</v>
      </c>
      <c r="M92" s="84">
        <v>410913</v>
      </c>
      <c r="N92" s="84">
        <v>7516903.96</v>
      </c>
    </row>
    <row r="93" spans="1:14" ht="14.1" customHeight="1">
      <c r="A93" s="58"/>
      <c r="B93" s="181" t="s">
        <v>92</v>
      </c>
      <c r="C93" s="182"/>
      <c r="D93" s="183"/>
      <c r="E93" s="190"/>
      <c r="F93" s="190"/>
      <c r="G93" s="190"/>
      <c r="H93" s="190"/>
      <c r="I93" s="190"/>
      <c r="J93" s="190"/>
      <c r="K93" s="185"/>
      <c r="L93" s="65">
        <f>L92</f>
        <v>13</v>
      </c>
      <c r="M93" s="65">
        <f t="shared" ref="M93:N93" si="2">M92</f>
        <v>410913</v>
      </c>
      <c r="N93" s="65">
        <f t="shared" si="2"/>
        <v>7516903.96</v>
      </c>
    </row>
    <row r="94" spans="1:14" ht="14.1" customHeight="1">
      <c r="A94" s="58"/>
      <c r="B94" s="175" t="s">
        <v>85</v>
      </c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77"/>
    </row>
    <row r="95" spans="1:14" ht="14.1" customHeight="1">
      <c r="A95" s="58"/>
      <c r="B95" s="46" t="s">
        <v>226</v>
      </c>
      <c r="C95" s="59" t="s">
        <v>227</v>
      </c>
      <c r="D95" s="63">
        <v>4.8600000000000003</v>
      </c>
      <c r="E95" s="81">
        <v>4.88</v>
      </c>
      <c r="F95" s="81">
        <v>4.8600000000000003</v>
      </c>
      <c r="G95" s="81">
        <v>4.88</v>
      </c>
      <c r="H95" s="81">
        <v>4.8600000000000003</v>
      </c>
      <c r="I95" s="81">
        <v>4.88</v>
      </c>
      <c r="J95" s="81">
        <v>4.8600000000000003</v>
      </c>
      <c r="K95" s="103">
        <v>0.41</v>
      </c>
      <c r="L95" s="83">
        <v>12</v>
      </c>
      <c r="M95" s="84">
        <v>330498</v>
      </c>
      <c r="N95" s="84">
        <v>1612241.06</v>
      </c>
    </row>
    <row r="96" spans="1:14" ht="14.1" customHeight="1">
      <c r="A96" s="58"/>
      <c r="B96" s="181" t="s">
        <v>219</v>
      </c>
      <c r="C96" s="182"/>
      <c r="D96" s="183"/>
      <c r="E96" s="190"/>
      <c r="F96" s="190"/>
      <c r="G96" s="190"/>
      <c r="H96" s="190"/>
      <c r="I96" s="190"/>
      <c r="J96" s="190"/>
      <c r="K96" s="185"/>
      <c r="L96" s="64">
        <f>L95</f>
        <v>12</v>
      </c>
      <c r="M96" s="64">
        <f t="shared" ref="M96:N96" si="3">M95</f>
        <v>330498</v>
      </c>
      <c r="N96" s="84">
        <f t="shared" si="3"/>
        <v>1612241.06</v>
      </c>
    </row>
    <row r="97" spans="1:14" s="52" customFormat="1" ht="14.1" customHeight="1">
      <c r="B97" s="66" t="s">
        <v>71</v>
      </c>
      <c r="C97" s="186"/>
      <c r="D97" s="187"/>
      <c r="E97" s="187"/>
      <c r="F97" s="187"/>
      <c r="G97" s="187"/>
      <c r="H97" s="187"/>
      <c r="I97" s="187"/>
      <c r="J97" s="187"/>
      <c r="K97" s="188"/>
      <c r="L97" s="67">
        <f>L96+L93+L90+L83</f>
        <v>57</v>
      </c>
      <c r="M97" s="67">
        <f t="shared" ref="M97:N97" si="4">M96+M93+M90+M83</f>
        <v>43530231</v>
      </c>
      <c r="N97" s="67">
        <f t="shared" si="4"/>
        <v>55716756.269999996</v>
      </c>
    </row>
    <row r="98" spans="1:14" s="52" customFormat="1" ht="14.1" customHeight="1">
      <c r="B98" s="66" t="s">
        <v>40</v>
      </c>
      <c r="C98" s="186"/>
      <c r="D98" s="187"/>
      <c r="E98" s="187"/>
      <c r="F98" s="187"/>
      <c r="G98" s="187"/>
      <c r="H98" s="187"/>
      <c r="I98" s="187"/>
      <c r="J98" s="187"/>
      <c r="K98" s="188"/>
      <c r="L98" s="67">
        <f>L97+L77+L53</f>
        <v>962</v>
      </c>
      <c r="M98" s="67">
        <f>M97+M77+M53</f>
        <v>542278599</v>
      </c>
      <c r="N98" s="67">
        <f>N97+N77+N53</f>
        <v>791487199.78999996</v>
      </c>
    </row>
    <row r="99" spans="1:14" ht="12.95" customHeight="1">
      <c r="A99" s="58"/>
      <c r="N99" s="72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</row>
    <row r="102" spans="1:14" ht="12.95" customHeight="1">
      <c r="A102" s="58"/>
    </row>
  </sheetData>
  <mergeCells count="58">
    <mergeCell ref="B74:N74"/>
    <mergeCell ref="B76:C76"/>
    <mergeCell ref="D76:K76"/>
    <mergeCell ref="D43:K43"/>
    <mergeCell ref="B43:C43"/>
    <mergeCell ref="C53:K53"/>
    <mergeCell ref="B44:N44"/>
    <mergeCell ref="D46:K46"/>
    <mergeCell ref="B46:C46"/>
    <mergeCell ref="B47:N47"/>
    <mergeCell ref="B52:C52"/>
    <mergeCell ref="D52:K52"/>
    <mergeCell ref="B83:C83"/>
    <mergeCell ref="D83:K83"/>
    <mergeCell ref="B1:N1"/>
    <mergeCell ref="B3:N3"/>
    <mergeCell ref="B20:C20"/>
    <mergeCell ref="D20:K20"/>
    <mergeCell ref="B21:N21"/>
    <mergeCell ref="B24:C24"/>
    <mergeCell ref="D24:K24"/>
    <mergeCell ref="B29:N29"/>
    <mergeCell ref="B34:C34"/>
    <mergeCell ref="D34:K34"/>
    <mergeCell ref="B25:N25"/>
    <mergeCell ref="B28:C28"/>
    <mergeCell ref="D28:K28"/>
    <mergeCell ref="B35:N35"/>
    <mergeCell ref="B73:C73"/>
    <mergeCell ref="D73:K73"/>
    <mergeCell ref="C77:K77"/>
    <mergeCell ref="C98:K98"/>
    <mergeCell ref="B78:N78"/>
    <mergeCell ref="C97:K97"/>
    <mergeCell ref="B84:N84"/>
    <mergeCell ref="B90:C90"/>
    <mergeCell ref="D90:K90"/>
    <mergeCell ref="B94:N94"/>
    <mergeCell ref="B96:C96"/>
    <mergeCell ref="D96:K96"/>
    <mergeCell ref="B93:C93"/>
    <mergeCell ref="D93:K93"/>
    <mergeCell ref="B91:N91"/>
    <mergeCell ref="B80:N80"/>
    <mergeCell ref="B70:N70"/>
    <mergeCell ref="B54:N54"/>
    <mergeCell ref="B64:N64"/>
    <mergeCell ref="B66:C66"/>
    <mergeCell ref="D66:K66"/>
    <mergeCell ref="B56:N56"/>
    <mergeCell ref="B60:C60"/>
    <mergeCell ref="D60:K60"/>
    <mergeCell ref="B61:N61"/>
    <mergeCell ref="B63:C63"/>
    <mergeCell ref="D63:K63"/>
    <mergeCell ref="B67:N67"/>
    <mergeCell ref="B69:C69"/>
    <mergeCell ref="D69:K6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4"/>
  <sheetViews>
    <sheetView zoomScale="115" zoomScaleNormal="115" workbookViewId="0">
      <selection activeCell="D9" sqref="D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195" t="s">
        <v>316</v>
      </c>
      <c r="B1" s="195"/>
      <c r="C1" s="195"/>
      <c r="D1" s="195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5.95" customHeight="1">
      <c r="A3" s="196" t="s">
        <v>29</v>
      </c>
      <c r="B3" s="197"/>
      <c r="C3" s="197"/>
      <c r="D3" s="198"/>
    </row>
    <row r="4" spans="1:4" ht="15.95" customHeight="1">
      <c r="A4" s="46" t="s">
        <v>147</v>
      </c>
      <c r="B4" s="59" t="s">
        <v>148</v>
      </c>
      <c r="C4" s="81">
        <v>1.1000000000000001</v>
      </c>
      <c r="D4" s="134">
        <v>1.1000000000000001</v>
      </c>
    </row>
    <row r="5" spans="1:4" ht="15.95" customHeight="1">
      <c r="A5" s="46" t="s">
        <v>264</v>
      </c>
      <c r="B5" s="59" t="s">
        <v>176</v>
      </c>
      <c r="C5" s="133">
        <v>0.17</v>
      </c>
      <c r="D5" s="133">
        <v>0.17</v>
      </c>
    </row>
    <row r="6" spans="1:4" ht="15.95" customHeight="1">
      <c r="A6" s="46" t="s">
        <v>195</v>
      </c>
      <c r="B6" s="59" t="s">
        <v>196</v>
      </c>
      <c r="C6" s="47">
        <v>0.78</v>
      </c>
      <c r="D6" s="47">
        <v>0.78</v>
      </c>
    </row>
    <row r="7" spans="1:4" ht="15.95" customHeight="1">
      <c r="A7" s="46" t="s">
        <v>185</v>
      </c>
      <c r="B7" s="59" t="s">
        <v>186</v>
      </c>
      <c r="C7" s="47">
        <v>2.2000000000000002</v>
      </c>
      <c r="D7" s="47">
        <v>2.2000000000000002</v>
      </c>
    </row>
    <row r="8" spans="1:4" ht="15.95" customHeight="1">
      <c r="A8" s="192" t="s">
        <v>94</v>
      </c>
      <c r="B8" s="193" t="s">
        <v>94</v>
      </c>
      <c r="C8" s="193"/>
      <c r="D8" s="194"/>
    </row>
    <row r="9" spans="1:4" ht="15.95" customHeight="1">
      <c r="A9" s="46" t="s">
        <v>217</v>
      </c>
      <c r="B9" s="59" t="s">
        <v>218</v>
      </c>
      <c r="C9" s="121">
        <v>0.43</v>
      </c>
      <c r="D9" s="121">
        <v>0.43</v>
      </c>
    </row>
    <row r="10" spans="1:4" ht="15.95" customHeight="1">
      <c r="A10" s="192" t="s">
        <v>83</v>
      </c>
      <c r="B10" s="193"/>
      <c r="C10" s="193"/>
      <c r="D10" s="194"/>
    </row>
    <row r="11" spans="1:4" ht="15.95" customHeight="1">
      <c r="A11" s="46" t="s">
        <v>209</v>
      </c>
      <c r="B11" s="59" t="s">
        <v>210</v>
      </c>
      <c r="C11" s="121">
        <v>0.71</v>
      </c>
      <c r="D11" s="121">
        <v>0.71</v>
      </c>
    </row>
    <row r="12" spans="1:4" ht="15.95" customHeight="1">
      <c r="A12" s="46" t="s">
        <v>189</v>
      </c>
      <c r="B12" s="59" t="s">
        <v>190</v>
      </c>
      <c r="C12" s="86">
        <v>0.63</v>
      </c>
      <c r="D12" s="86">
        <v>0.63</v>
      </c>
    </row>
    <row r="13" spans="1:4" ht="15.95" customHeight="1">
      <c r="A13" s="192" t="s">
        <v>84</v>
      </c>
      <c r="B13" s="193"/>
      <c r="C13" s="193"/>
      <c r="D13" s="194"/>
    </row>
    <row r="14" spans="1:4" ht="15.95" customHeight="1">
      <c r="A14" s="46" t="s">
        <v>97</v>
      </c>
      <c r="B14" s="59" t="s">
        <v>98</v>
      </c>
      <c r="C14" s="121">
        <v>5.77</v>
      </c>
      <c r="D14" s="134">
        <v>5.77</v>
      </c>
    </row>
    <row r="15" spans="1:4" ht="15.95" customHeight="1">
      <c r="A15" s="46" t="s">
        <v>177</v>
      </c>
      <c r="B15" s="59" t="s">
        <v>142</v>
      </c>
      <c r="C15" s="121">
        <v>2.29</v>
      </c>
      <c r="D15" s="121">
        <v>2.2799999999999998</v>
      </c>
    </row>
    <row r="16" spans="1:4" ht="15.95" customHeight="1">
      <c r="A16" s="46" t="s">
        <v>199</v>
      </c>
      <c r="B16" s="59" t="s">
        <v>200</v>
      </c>
      <c r="C16" s="121">
        <v>2.5</v>
      </c>
      <c r="D16" s="121">
        <v>2.5</v>
      </c>
    </row>
    <row r="17" spans="1:4" ht="15.95" customHeight="1">
      <c r="A17" s="196" t="s">
        <v>31</v>
      </c>
      <c r="B17" s="197" t="s">
        <v>31</v>
      </c>
      <c r="C17" s="197"/>
      <c r="D17" s="198"/>
    </row>
    <row r="18" spans="1:4" ht="15.95" customHeight="1">
      <c r="A18" s="46" t="s">
        <v>246</v>
      </c>
      <c r="B18" s="59" t="s">
        <v>247</v>
      </c>
      <c r="C18" s="121">
        <v>13.8</v>
      </c>
      <c r="D18" s="121">
        <v>13.8</v>
      </c>
    </row>
    <row r="19" spans="1:4" ht="15.95" customHeight="1">
      <c r="A19" s="46" t="s">
        <v>158</v>
      </c>
      <c r="B19" s="59" t="s">
        <v>159</v>
      </c>
      <c r="C19" s="121">
        <v>11.7</v>
      </c>
      <c r="D19" s="121">
        <v>11.7</v>
      </c>
    </row>
    <row r="20" spans="1:4" ht="15.95" customHeight="1">
      <c r="A20" s="46" t="s">
        <v>303</v>
      </c>
      <c r="B20" s="59" t="s">
        <v>304</v>
      </c>
      <c r="C20" s="121">
        <v>50</v>
      </c>
      <c r="D20" s="121">
        <v>50</v>
      </c>
    </row>
    <row r="21" spans="1:4" ht="15.95" customHeight="1">
      <c r="A21" s="46" t="s">
        <v>213</v>
      </c>
      <c r="B21" s="59" t="s">
        <v>214</v>
      </c>
      <c r="C21" s="121">
        <v>9.25</v>
      </c>
      <c r="D21" s="121">
        <v>9.25</v>
      </c>
    </row>
    <row r="22" spans="1:4" ht="15.95" customHeight="1">
      <c r="A22" s="46" t="s">
        <v>99</v>
      </c>
      <c r="B22" s="59" t="s">
        <v>100</v>
      </c>
      <c r="C22" s="121">
        <v>22.99</v>
      </c>
      <c r="D22" s="121">
        <v>22.99</v>
      </c>
    </row>
    <row r="23" spans="1:4" ht="15.95" customHeight="1">
      <c r="A23" s="46" t="s">
        <v>256</v>
      </c>
      <c r="B23" s="59" t="s">
        <v>257</v>
      </c>
      <c r="C23" s="121">
        <v>102</v>
      </c>
      <c r="D23" s="121">
        <v>102</v>
      </c>
    </row>
    <row r="24" spans="1:4" ht="15.95" customHeight="1">
      <c r="A24" s="196" t="s">
        <v>85</v>
      </c>
      <c r="B24" s="197"/>
      <c r="C24" s="197"/>
      <c r="D24" s="198"/>
    </row>
    <row r="25" spans="1:4" ht="15.95" customHeight="1">
      <c r="A25" s="46" t="s">
        <v>238</v>
      </c>
      <c r="B25" s="59" t="s">
        <v>239</v>
      </c>
      <c r="C25" s="63">
        <v>10</v>
      </c>
      <c r="D25" s="63">
        <v>10</v>
      </c>
    </row>
    <row r="26" spans="1:4" ht="15.95" customHeight="1">
      <c r="A26" s="46" t="s">
        <v>289</v>
      </c>
      <c r="B26" s="59" t="s">
        <v>290</v>
      </c>
      <c r="C26" s="63">
        <v>5.99</v>
      </c>
      <c r="D26" s="121">
        <v>5.99</v>
      </c>
    </row>
    <row r="27" spans="1:4" ht="15.95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5.95" customHeight="1">
      <c r="A28" s="192" t="s">
        <v>29</v>
      </c>
      <c r="B28" s="193"/>
      <c r="C28" s="193"/>
      <c r="D28" s="194"/>
    </row>
    <row r="29" spans="1:4" ht="15.95" customHeight="1">
      <c r="A29" s="46" t="s">
        <v>320</v>
      </c>
      <c r="B29" s="59" t="s">
        <v>321</v>
      </c>
      <c r="C29" s="121">
        <v>1</v>
      </c>
      <c r="D29" s="121">
        <v>1</v>
      </c>
    </row>
    <row r="30" spans="1:4" ht="15.95" customHeight="1">
      <c r="A30" s="46" t="s">
        <v>282</v>
      </c>
      <c r="B30" s="59" t="s">
        <v>283</v>
      </c>
      <c r="C30" s="121">
        <v>0.11</v>
      </c>
      <c r="D30" s="121">
        <v>0.11</v>
      </c>
    </row>
    <row r="31" spans="1:4" ht="15.95" customHeight="1">
      <c r="A31" s="46" t="s">
        <v>166</v>
      </c>
      <c r="B31" s="59" t="s">
        <v>167</v>
      </c>
      <c r="C31" s="121">
        <v>0.1</v>
      </c>
      <c r="D31" s="121">
        <v>0.1</v>
      </c>
    </row>
    <row r="32" spans="1:4" ht="15.95" customHeight="1">
      <c r="A32" s="131" t="s">
        <v>309</v>
      </c>
      <c r="B32" s="132" t="s">
        <v>310</v>
      </c>
      <c r="C32" s="121">
        <v>1.05</v>
      </c>
      <c r="D32" s="121">
        <v>1.05</v>
      </c>
    </row>
    <row r="33" spans="1:4" ht="15.95" customHeight="1">
      <c r="A33" s="46" t="s">
        <v>305</v>
      </c>
      <c r="B33" s="59" t="s">
        <v>306</v>
      </c>
      <c r="C33" s="86">
        <v>0.85</v>
      </c>
      <c r="D33" s="81">
        <v>0.85</v>
      </c>
    </row>
    <row r="34" spans="1:4" ht="15.95" customHeight="1">
      <c r="A34" s="46" t="s">
        <v>183</v>
      </c>
      <c r="B34" s="59" t="s">
        <v>184</v>
      </c>
      <c r="C34" s="86">
        <v>0.25</v>
      </c>
      <c r="D34" s="81">
        <v>0.25</v>
      </c>
    </row>
    <row r="35" spans="1:4" ht="15.95" customHeight="1">
      <c r="A35" s="46" t="s">
        <v>203</v>
      </c>
      <c r="B35" s="59" t="s">
        <v>204</v>
      </c>
      <c r="C35" s="81">
        <v>1</v>
      </c>
      <c r="D35" s="81">
        <v>1.01</v>
      </c>
    </row>
    <row r="36" spans="1:4" ht="15.95" customHeight="1">
      <c r="A36" s="46" t="s">
        <v>141</v>
      </c>
      <c r="B36" s="59" t="s">
        <v>140</v>
      </c>
      <c r="C36" s="86">
        <v>1</v>
      </c>
      <c r="D36" s="86">
        <v>1</v>
      </c>
    </row>
    <row r="37" spans="1:4" ht="15.95" customHeight="1">
      <c r="A37" s="46" t="s">
        <v>287</v>
      </c>
      <c r="B37" s="59" t="s">
        <v>288</v>
      </c>
      <c r="C37" s="86">
        <v>1</v>
      </c>
      <c r="D37" s="94">
        <v>1</v>
      </c>
    </row>
    <row r="38" spans="1:4" ht="15.95" customHeight="1">
      <c r="A38" s="46" t="s">
        <v>101</v>
      </c>
      <c r="B38" s="59" t="s">
        <v>102</v>
      </c>
      <c r="C38" s="86">
        <v>0.05</v>
      </c>
      <c r="D38" s="86">
        <v>0.05</v>
      </c>
    </row>
    <row r="39" spans="1:4" ht="15.95" customHeight="1">
      <c r="A39" s="89" t="s">
        <v>258</v>
      </c>
      <c r="B39" s="90" t="s">
        <v>259</v>
      </c>
      <c r="C39" s="86">
        <v>1</v>
      </c>
      <c r="D39" s="86">
        <v>1</v>
      </c>
    </row>
    <row r="40" spans="1:4" ht="15.95" customHeight="1">
      <c r="A40" s="46" t="s">
        <v>105</v>
      </c>
      <c r="B40" s="59" t="s">
        <v>106</v>
      </c>
      <c r="C40" s="86">
        <v>0.09</v>
      </c>
      <c r="D40" s="86">
        <v>0.09</v>
      </c>
    </row>
    <row r="41" spans="1:4" ht="15.95" customHeight="1">
      <c r="A41" s="46" t="s">
        <v>222</v>
      </c>
      <c r="B41" s="59" t="s">
        <v>223</v>
      </c>
      <c r="C41" s="86">
        <v>0.75</v>
      </c>
      <c r="D41" s="86">
        <v>0.75</v>
      </c>
    </row>
    <row r="42" spans="1:4" ht="15.95" customHeight="1">
      <c r="A42" s="46" t="s">
        <v>170</v>
      </c>
      <c r="B42" s="59" t="s">
        <v>171</v>
      </c>
      <c r="C42" s="86">
        <v>1</v>
      </c>
      <c r="D42" s="86">
        <v>1</v>
      </c>
    </row>
    <row r="43" spans="1:4" ht="15.95" customHeight="1">
      <c r="A43" s="46" t="s">
        <v>103</v>
      </c>
      <c r="B43" s="59" t="s">
        <v>104</v>
      </c>
      <c r="C43" s="86">
        <v>0.94</v>
      </c>
      <c r="D43" s="86">
        <v>0.94</v>
      </c>
    </row>
    <row r="44" spans="1:4" ht="15.95" customHeight="1">
      <c r="A44" s="87" t="s">
        <v>250</v>
      </c>
      <c r="B44" s="88" t="s">
        <v>251</v>
      </c>
      <c r="C44" s="86">
        <v>1</v>
      </c>
      <c r="D44" s="86">
        <v>1</v>
      </c>
    </row>
    <row r="45" spans="1:4" ht="15.95" customHeight="1">
      <c r="A45" s="192" t="s">
        <v>182</v>
      </c>
      <c r="B45" s="193"/>
      <c r="C45" s="193"/>
      <c r="D45" s="194"/>
    </row>
    <row r="46" spans="1:4" ht="15.95" customHeight="1">
      <c r="A46" s="46" t="s">
        <v>181</v>
      </c>
      <c r="B46" s="59" t="s">
        <v>180</v>
      </c>
      <c r="C46" s="81">
        <v>1.2</v>
      </c>
      <c r="D46" s="121">
        <v>1.2</v>
      </c>
    </row>
    <row r="47" spans="1:4" ht="15.95" customHeight="1">
      <c r="A47" s="192" t="s">
        <v>94</v>
      </c>
      <c r="B47" s="193" t="s">
        <v>94</v>
      </c>
      <c r="C47" s="193"/>
      <c r="D47" s="194"/>
    </row>
    <row r="48" spans="1:4" ht="15.95" customHeight="1">
      <c r="A48" s="46" t="s">
        <v>271</v>
      </c>
      <c r="B48" s="59" t="s">
        <v>272</v>
      </c>
      <c r="C48" s="121">
        <v>0.85</v>
      </c>
      <c r="D48" s="121">
        <v>0.85</v>
      </c>
    </row>
    <row r="49" spans="1:4" ht="15.95" customHeight="1">
      <c r="A49" s="192" t="s">
        <v>84</v>
      </c>
      <c r="B49" s="193"/>
      <c r="C49" s="193"/>
      <c r="D49" s="194"/>
    </row>
    <row r="50" spans="1:4" ht="15.95" customHeight="1">
      <c r="A50" s="76" t="s">
        <v>160</v>
      </c>
      <c r="B50" s="77" t="s">
        <v>161</v>
      </c>
      <c r="C50" s="86">
        <v>100</v>
      </c>
      <c r="D50" s="86">
        <v>100</v>
      </c>
    </row>
    <row r="51" spans="1:4" ht="15.95" customHeight="1">
      <c r="A51" s="192" t="s">
        <v>83</v>
      </c>
      <c r="B51" s="193"/>
      <c r="C51" s="193"/>
      <c r="D51" s="194"/>
    </row>
    <row r="52" spans="1:4" ht="15.95" customHeight="1">
      <c r="A52" s="46" t="s">
        <v>143</v>
      </c>
      <c r="B52" s="68" t="s">
        <v>144</v>
      </c>
      <c r="C52" s="63">
        <v>1</v>
      </c>
      <c r="D52" s="75">
        <v>1</v>
      </c>
    </row>
    <row r="53" spans="1:4" ht="15.95" customHeight="1">
      <c r="A53" s="196" t="s">
        <v>85</v>
      </c>
      <c r="B53" s="197"/>
      <c r="C53" s="197"/>
      <c r="D53" s="198"/>
    </row>
    <row r="54" spans="1:4" ht="15.95" customHeight="1">
      <c r="A54" s="46" t="s">
        <v>107</v>
      </c>
      <c r="B54" s="68" t="s">
        <v>108</v>
      </c>
      <c r="C54" s="63" t="s">
        <v>109</v>
      </c>
      <c r="D54" s="63" t="s">
        <v>109</v>
      </c>
    </row>
  </sheetData>
  <mergeCells count="13">
    <mergeCell ref="A10:D10"/>
    <mergeCell ref="A45:D45"/>
    <mergeCell ref="A47:D47"/>
    <mergeCell ref="A1:D1"/>
    <mergeCell ref="A3:D3"/>
    <mergeCell ref="A24:D24"/>
    <mergeCell ref="A28:D28"/>
    <mergeCell ref="A17:D17"/>
    <mergeCell ref="A8:D8"/>
    <mergeCell ref="A53:D53"/>
    <mergeCell ref="A49:D49"/>
    <mergeCell ref="A51:D51"/>
    <mergeCell ref="A13:D13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4"/>
  <sheetViews>
    <sheetView workbookViewId="0">
      <selection activeCell="B35" sqref="B35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54" t="s">
        <v>0</v>
      </c>
      <c r="C1" s="254"/>
      <c r="D1" s="254"/>
      <c r="E1" s="254"/>
      <c r="F1" s="255"/>
      <c r="H1" s="256"/>
      <c r="I1" s="256"/>
    </row>
    <row r="2" spans="1:9" ht="18" customHeight="1">
      <c r="B2" s="254" t="s">
        <v>322</v>
      </c>
      <c r="C2" s="254"/>
      <c r="D2" s="254"/>
      <c r="E2" s="254"/>
      <c r="F2" s="254"/>
      <c r="H2" s="256"/>
      <c r="I2" s="256"/>
    </row>
    <row r="3" spans="1:9" ht="18" customHeight="1">
      <c r="B3" s="257" t="s">
        <v>323</v>
      </c>
      <c r="C3" s="258"/>
      <c r="D3" s="259"/>
      <c r="E3" s="255"/>
      <c r="F3" s="255"/>
      <c r="H3" s="256"/>
      <c r="I3" s="256"/>
    </row>
    <row r="4" spans="1:9" ht="18" customHeight="1">
      <c r="B4" s="257"/>
      <c r="C4" s="258"/>
      <c r="D4" s="259"/>
      <c r="E4" s="255"/>
      <c r="F4" s="255"/>
      <c r="H4" s="256"/>
      <c r="I4" s="256"/>
    </row>
    <row r="5" spans="1:9" ht="18" customHeight="1">
      <c r="B5" s="257"/>
      <c r="C5" s="258"/>
      <c r="D5" s="259"/>
      <c r="E5" s="255"/>
      <c r="F5" s="255"/>
      <c r="H5" s="256"/>
      <c r="I5" s="256"/>
    </row>
    <row r="6" spans="1:9" ht="18.75">
      <c r="A6" s="127"/>
      <c r="B6" s="260" t="s">
        <v>324</v>
      </c>
      <c r="C6" s="261"/>
      <c r="D6" s="262"/>
      <c r="E6" s="263"/>
      <c r="F6" s="264"/>
    </row>
    <row r="7" spans="1:9" ht="31.5">
      <c r="A7" s="127"/>
      <c r="B7" s="265" t="s">
        <v>41</v>
      </c>
      <c r="C7" s="266" t="s">
        <v>20</v>
      </c>
      <c r="D7" s="267" t="s">
        <v>325</v>
      </c>
      <c r="E7" s="268" t="s">
        <v>326</v>
      </c>
      <c r="F7" s="268" t="s">
        <v>327</v>
      </c>
    </row>
    <row r="8" spans="1:9">
      <c r="A8" s="127"/>
      <c r="B8" s="269" t="s">
        <v>29</v>
      </c>
      <c r="C8" s="270"/>
      <c r="D8" s="270"/>
      <c r="E8" s="270"/>
      <c r="F8" s="271"/>
    </row>
    <row r="9" spans="1:9" ht="17.100000000000001" customHeight="1">
      <c r="A9" s="272"/>
      <c r="B9" s="273" t="s">
        <v>328</v>
      </c>
      <c r="C9" s="273" t="s">
        <v>242</v>
      </c>
      <c r="D9" s="274">
        <v>33</v>
      </c>
      <c r="E9" s="273">
        <v>8628040</v>
      </c>
      <c r="F9" s="273">
        <v>44003004</v>
      </c>
    </row>
    <row r="10" spans="1:9">
      <c r="A10" s="272"/>
      <c r="B10" s="275" t="s">
        <v>329</v>
      </c>
      <c r="C10" s="276"/>
      <c r="D10" s="274">
        <f>SUM(D9)</f>
        <v>33</v>
      </c>
      <c r="E10" s="273">
        <f>SUM(E9)</f>
        <v>8628040</v>
      </c>
      <c r="F10" s="273">
        <f>SUM(F9)</f>
        <v>44003004</v>
      </c>
    </row>
    <row r="11" spans="1:9">
      <c r="A11" s="272"/>
      <c r="B11" s="277" t="s">
        <v>330</v>
      </c>
      <c r="C11" s="278"/>
      <c r="D11" s="278"/>
      <c r="E11" s="278"/>
      <c r="F11" s="279"/>
    </row>
    <row r="12" spans="1:9">
      <c r="A12" s="272"/>
      <c r="B12" s="273" t="s">
        <v>135</v>
      </c>
      <c r="C12" s="275" t="s">
        <v>136</v>
      </c>
      <c r="D12" s="274">
        <v>8</v>
      </c>
      <c r="E12" s="273">
        <v>1967106</v>
      </c>
      <c r="F12" s="273">
        <v>11832636</v>
      </c>
    </row>
    <row r="13" spans="1:9">
      <c r="A13" s="272"/>
      <c r="B13" s="275" t="s">
        <v>331</v>
      </c>
      <c r="C13" s="276"/>
      <c r="D13" s="274">
        <f>SUM(D12)</f>
        <v>8</v>
      </c>
      <c r="E13" s="273">
        <f>SUM(E12)</f>
        <v>1967106</v>
      </c>
      <c r="F13" s="273">
        <f>SUM(F12)</f>
        <v>11832636</v>
      </c>
    </row>
    <row r="14" spans="1:9">
      <c r="A14" s="272"/>
      <c r="B14" s="280" t="s">
        <v>40</v>
      </c>
      <c r="C14" s="281"/>
      <c r="D14" s="274">
        <f>D10+D13</f>
        <v>41</v>
      </c>
      <c r="E14" s="273">
        <f>E10+E13</f>
        <v>10595146</v>
      </c>
      <c r="F14" s="273">
        <f>F10+F13</f>
        <v>55835640</v>
      </c>
    </row>
    <row r="15" spans="1:9">
      <c r="A15" s="272"/>
      <c r="B15" s="272"/>
      <c r="C15" s="272"/>
      <c r="D15" s="282"/>
      <c r="E15" s="283"/>
      <c r="F15" s="283"/>
    </row>
    <row r="16" spans="1:9">
      <c r="A16" s="284"/>
      <c r="B16" s="284"/>
      <c r="C16" s="272"/>
    </row>
    <row r="17" spans="1:3">
      <c r="A17" s="284"/>
      <c r="B17" s="284"/>
      <c r="C17" s="272"/>
    </row>
    <row r="18" spans="1:3">
      <c r="A18" s="284"/>
      <c r="B18" s="284"/>
      <c r="C18" s="272"/>
    </row>
    <row r="19" spans="1:3">
      <c r="A19" s="284"/>
      <c r="B19" s="284"/>
      <c r="C19" s="272"/>
    </row>
    <row r="20" spans="1:3">
      <c r="A20" s="284"/>
      <c r="B20" s="284"/>
      <c r="C20" s="272"/>
    </row>
    <row r="21" spans="1:3">
      <c r="A21" s="284"/>
      <c r="B21" s="284"/>
      <c r="C21" s="272"/>
    </row>
    <row r="22" spans="1:3">
      <c r="A22" s="284"/>
      <c r="B22" s="284"/>
      <c r="C22" s="272"/>
    </row>
    <row r="23" spans="1:3">
      <c r="A23" s="284"/>
      <c r="B23" s="284"/>
      <c r="C23" s="272"/>
    </row>
    <row r="24" spans="1:3">
      <c r="A24" s="284"/>
      <c r="B24" s="284"/>
      <c r="C24" s="272"/>
    </row>
    <row r="25" spans="1:3">
      <c r="A25" s="284"/>
      <c r="B25" s="284"/>
      <c r="C25" s="272"/>
    </row>
    <row r="26" spans="1:3">
      <c r="A26" s="284"/>
      <c r="B26" s="284"/>
      <c r="C26" s="272"/>
    </row>
    <row r="27" spans="1:3">
      <c r="A27" s="284"/>
      <c r="B27" s="284"/>
      <c r="C27" s="272"/>
    </row>
    <row r="28" spans="1:3">
      <c r="A28" s="284"/>
      <c r="B28" s="284"/>
      <c r="C28" s="272"/>
    </row>
    <row r="29" spans="1:3">
      <c r="A29" s="284"/>
      <c r="B29" s="284"/>
      <c r="C29" s="272"/>
    </row>
    <row r="30" spans="1:3">
      <c r="A30" s="284"/>
      <c r="B30" s="284"/>
      <c r="C30" s="272"/>
    </row>
    <row r="31" spans="1:3">
      <c r="A31" s="284"/>
      <c r="B31" s="284"/>
      <c r="C31" s="272"/>
    </row>
    <row r="32" spans="1:3">
      <c r="A32" s="284"/>
      <c r="B32" s="284"/>
      <c r="C32" s="272"/>
    </row>
    <row r="33" spans="1:3">
      <c r="A33" s="284"/>
      <c r="B33" s="284"/>
      <c r="C33" s="272"/>
    </row>
    <row r="34" spans="1:3">
      <c r="A34" s="284"/>
      <c r="B34" s="284"/>
      <c r="C34" s="272"/>
    </row>
    <row r="35" spans="1:3">
      <c r="A35" s="284"/>
      <c r="B35" s="284"/>
      <c r="C35" s="272"/>
    </row>
    <row r="36" spans="1:3">
      <c r="A36" s="284"/>
      <c r="B36" s="284"/>
      <c r="C36" s="272"/>
    </row>
    <row r="37" spans="1:3">
      <c r="A37" s="284"/>
      <c r="B37" s="284"/>
      <c r="C37" s="272"/>
    </row>
    <row r="38" spans="1:3">
      <c r="A38" s="284"/>
      <c r="B38" s="284"/>
      <c r="C38" s="272"/>
    </row>
    <row r="39" spans="1:3">
      <c r="A39" s="284"/>
      <c r="B39" s="284"/>
      <c r="C39" s="272"/>
    </row>
    <row r="40" spans="1:3">
      <c r="A40" s="284"/>
      <c r="B40" s="284"/>
      <c r="C40" s="272"/>
    </row>
    <row r="41" spans="1:3">
      <c r="A41" s="284"/>
      <c r="B41" s="284"/>
      <c r="C41" s="272"/>
    </row>
    <row r="42" spans="1:3">
      <c r="A42" s="284"/>
      <c r="B42" s="284"/>
      <c r="C42" s="272"/>
    </row>
    <row r="43" spans="1:3">
      <c r="A43" s="284"/>
      <c r="B43" s="284"/>
      <c r="C43" s="272"/>
    </row>
    <row r="44" spans="1:3">
      <c r="A44" s="284"/>
      <c r="B44" s="284"/>
      <c r="C44" s="272"/>
    </row>
    <row r="45" spans="1:3">
      <c r="A45" s="284"/>
      <c r="B45" s="284"/>
      <c r="C45" s="272"/>
    </row>
    <row r="46" spans="1:3">
      <c r="A46" s="284"/>
      <c r="B46" s="284"/>
      <c r="C46" s="272"/>
    </row>
    <row r="47" spans="1:3">
      <c r="A47" s="284"/>
      <c r="B47" s="284"/>
      <c r="C47" s="272"/>
    </row>
    <row r="48" spans="1:3">
      <c r="A48" s="284"/>
      <c r="B48" s="284"/>
      <c r="C48" s="272"/>
    </row>
    <row r="49" spans="1:3">
      <c r="A49" s="284"/>
      <c r="B49" s="284"/>
      <c r="C49" s="272"/>
    </row>
    <row r="50" spans="1:3">
      <c r="A50" s="284"/>
      <c r="B50" s="284"/>
      <c r="C50" s="272"/>
    </row>
    <row r="51" spans="1:3">
      <c r="A51" s="284"/>
      <c r="B51" s="284"/>
      <c r="C51" s="272"/>
    </row>
    <row r="52" spans="1:3">
      <c r="A52" s="284"/>
      <c r="B52" s="284"/>
      <c r="C52" s="272"/>
    </row>
    <row r="53" spans="1:3">
      <c r="A53" s="284"/>
      <c r="B53" s="284"/>
      <c r="C53" s="272"/>
    </row>
    <row r="54" spans="1:3">
      <c r="A54" s="284"/>
      <c r="B54" s="284"/>
      <c r="C54" s="272"/>
    </row>
    <row r="55" spans="1:3">
      <c r="A55" s="284"/>
      <c r="B55" s="284"/>
      <c r="C55" s="272"/>
    </row>
    <row r="56" spans="1:3">
      <c r="A56" s="284"/>
      <c r="B56" s="284"/>
      <c r="C56" s="272"/>
    </row>
    <row r="57" spans="1:3">
      <c r="A57" s="284"/>
      <c r="B57" s="284"/>
      <c r="C57" s="272"/>
    </row>
    <row r="58" spans="1:3">
      <c r="A58" s="284"/>
      <c r="B58" s="284"/>
      <c r="C58" s="272"/>
    </row>
    <row r="59" spans="1:3">
      <c r="A59" s="284"/>
      <c r="B59" s="284"/>
      <c r="C59" s="272"/>
    </row>
    <row r="60" spans="1:3">
      <c r="A60" s="284"/>
      <c r="B60" s="284"/>
      <c r="C60" s="272"/>
    </row>
    <row r="61" spans="1:3">
      <c r="A61" s="284"/>
      <c r="B61" s="284"/>
      <c r="C61" s="272"/>
    </row>
    <row r="62" spans="1:3">
      <c r="A62" s="284"/>
      <c r="B62" s="284"/>
      <c r="C62" s="272"/>
    </row>
    <row r="63" spans="1:3">
      <c r="A63" s="284"/>
      <c r="B63" s="284"/>
      <c r="C63" s="272"/>
    </row>
    <row r="64" spans="1:3">
      <c r="A64" s="284"/>
      <c r="B64" s="284"/>
      <c r="C64" s="272"/>
    </row>
  </sheetData>
  <mergeCells count="5">
    <mergeCell ref="B1:E1"/>
    <mergeCell ref="B2:F2"/>
    <mergeCell ref="B8:F8"/>
    <mergeCell ref="B11:F11"/>
    <mergeCell ref="B14:C14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L16" sqref="L16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5" t="s">
        <v>0</v>
      </c>
      <c r="C1" s="216"/>
      <c r="D1" s="217"/>
      <c r="E1" s="6"/>
      <c r="F1" s="10"/>
      <c r="G1" s="10"/>
      <c r="H1" s="10"/>
      <c r="I1" s="10"/>
    </row>
    <row r="2" spans="1:9" ht="10.5" customHeight="1">
      <c r="B2" s="218"/>
      <c r="C2" s="219"/>
      <c r="D2" s="220"/>
      <c r="E2" s="6"/>
      <c r="F2" s="10"/>
      <c r="G2" s="10"/>
      <c r="H2" s="10"/>
      <c r="I2" s="10"/>
    </row>
    <row r="3" spans="1:9" ht="18" customHeight="1">
      <c r="B3" s="105" t="s">
        <v>314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33" t="s">
        <v>315</v>
      </c>
      <c r="C4" s="234"/>
      <c r="D4" s="234"/>
      <c r="E4" s="234"/>
      <c r="F4" s="234"/>
      <c r="G4" s="234"/>
      <c r="H4" s="234"/>
      <c r="I4" s="23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36" t="s">
        <v>29</v>
      </c>
      <c r="C6" s="237"/>
      <c r="D6" s="237"/>
      <c r="E6" s="237"/>
      <c r="F6" s="237"/>
      <c r="G6" s="237"/>
      <c r="H6" s="237"/>
      <c r="I6" s="238"/>
    </row>
    <row r="7" spans="1:9" ht="18" customHeight="1">
      <c r="A7" s="106"/>
      <c r="B7" s="111" t="s">
        <v>44</v>
      </c>
      <c r="C7" s="112" t="s">
        <v>284</v>
      </c>
      <c r="D7" s="113">
        <v>0.21</v>
      </c>
      <c r="E7" s="113">
        <v>0.2</v>
      </c>
      <c r="F7" s="113">
        <v>0.2</v>
      </c>
      <c r="G7" s="114">
        <v>59</v>
      </c>
      <c r="H7" s="114">
        <v>208707526</v>
      </c>
      <c r="I7" s="114">
        <v>41786505.200000003</v>
      </c>
    </row>
    <row r="8" spans="1:9" ht="18" customHeight="1">
      <c r="A8" s="106"/>
      <c r="B8" s="115" t="s">
        <v>295</v>
      </c>
      <c r="C8" s="239"/>
      <c r="D8" s="213"/>
      <c r="E8" s="213"/>
      <c r="F8" s="212"/>
      <c r="G8" s="116">
        <f>SUM(G7:G7)</f>
        <v>59</v>
      </c>
      <c r="H8" s="116">
        <f>SUM(H7:H7)</f>
        <v>208707526</v>
      </c>
      <c r="I8" s="116">
        <f>SUM(I7:I7)</f>
        <v>41786505.200000003</v>
      </c>
    </row>
    <row r="9" spans="1:9" ht="18" customHeight="1">
      <c r="A9" s="106"/>
      <c r="B9" s="117" t="s">
        <v>296</v>
      </c>
      <c r="C9" s="240"/>
      <c r="D9" s="241"/>
      <c r="E9" s="241"/>
      <c r="F9" s="242"/>
      <c r="G9" s="118">
        <f>G8</f>
        <v>59</v>
      </c>
      <c r="H9" s="118">
        <f t="shared" ref="H9:I9" si="0">H8</f>
        <v>208707526</v>
      </c>
      <c r="I9" s="118">
        <f t="shared" si="0"/>
        <v>41786505.200000003</v>
      </c>
    </row>
    <row r="10" spans="1:9" ht="18" customHeight="1">
      <c r="B10" s="230" t="s">
        <v>131</v>
      </c>
      <c r="C10" s="231"/>
      <c r="D10" s="231"/>
      <c r="E10" s="231"/>
      <c r="F10" s="231"/>
      <c r="G10" s="231"/>
      <c r="H10" s="231"/>
      <c r="I10" s="231"/>
    </row>
    <row r="11" spans="1:9" ht="18" customHeight="1">
      <c r="B11" s="221" t="s">
        <v>15</v>
      </c>
      <c r="C11" s="222"/>
      <c r="D11" s="223"/>
      <c r="E11" s="221" t="s">
        <v>20</v>
      </c>
      <c r="F11" s="223"/>
      <c r="G11" s="232" t="s">
        <v>45</v>
      </c>
      <c r="H11" s="222"/>
      <c r="I11" s="223"/>
    </row>
    <row r="12" spans="1:9" ht="12.95" customHeight="1">
      <c r="B12" s="228" t="s">
        <v>29</v>
      </c>
      <c r="C12" s="189"/>
      <c r="D12" s="189"/>
      <c r="E12" s="189"/>
      <c r="F12" s="189"/>
      <c r="G12" s="189"/>
      <c r="H12" s="189"/>
      <c r="I12" s="229"/>
    </row>
    <row r="13" spans="1:9" ht="12.95" customHeight="1">
      <c r="B13" s="246" t="s">
        <v>293</v>
      </c>
      <c r="C13" s="209"/>
      <c r="D13" s="210"/>
      <c r="E13" s="239" t="s">
        <v>294</v>
      </c>
      <c r="F13" s="212"/>
      <c r="G13" s="239" t="s">
        <v>72</v>
      </c>
      <c r="H13" s="213"/>
      <c r="I13" s="212"/>
    </row>
    <row r="14" spans="1:9" ht="12.95" customHeight="1">
      <c r="B14" s="224" t="s">
        <v>221</v>
      </c>
      <c r="C14" s="209"/>
      <c r="D14" s="225"/>
      <c r="E14" s="226" t="s">
        <v>220</v>
      </c>
      <c r="F14" s="227"/>
      <c r="G14" s="226">
        <v>3</v>
      </c>
      <c r="H14" s="213"/>
      <c r="I14" s="227"/>
    </row>
    <row r="15" spans="1:9" ht="12.95" customHeight="1">
      <c r="B15" s="243" t="s">
        <v>84</v>
      </c>
      <c r="C15" s="244"/>
      <c r="D15" s="244"/>
      <c r="E15" s="244"/>
      <c r="F15" s="244"/>
      <c r="G15" s="244"/>
      <c r="H15" s="244"/>
      <c r="I15" s="245"/>
    </row>
    <row r="16" spans="1:9" ht="12.95" customHeight="1">
      <c r="B16" s="247" t="s">
        <v>297</v>
      </c>
      <c r="C16" s="209"/>
      <c r="D16" s="248"/>
      <c r="E16" s="249" t="s">
        <v>298</v>
      </c>
      <c r="F16" s="250"/>
      <c r="G16" s="249">
        <v>2.35</v>
      </c>
      <c r="H16" s="213"/>
      <c r="I16" s="250"/>
    </row>
    <row r="17" spans="2:9" ht="12.95" customHeight="1">
      <c r="B17" s="243" t="s">
        <v>73</v>
      </c>
      <c r="C17" s="244"/>
      <c r="D17" s="244"/>
      <c r="E17" s="244"/>
      <c r="F17" s="244"/>
      <c r="G17" s="244"/>
      <c r="H17" s="244"/>
      <c r="I17" s="245"/>
    </row>
    <row r="18" spans="2:9" ht="12.95" customHeight="1">
      <c r="B18" s="247" t="s">
        <v>116</v>
      </c>
      <c r="C18" s="209"/>
      <c r="D18" s="248"/>
      <c r="E18" s="249" t="s">
        <v>117</v>
      </c>
      <c r="F18" s="250"/>
      <c r="G18" s="249">
        <v>10</v>
      </c>
      <c r="H18" s="213"/>
      <c r="I18" s="250"/>
    </row>
    <row r="19" spans="2:9" ht="12.95" customHeight="1">
      <c r="B19" s="247" t="s">
        <v>113</v>
      </c>
      <c r="C19" s="209"/>
      <c r="D19" s="248"/>
      <c r="E19" s="249" t="s">
        <v>112</v>
      </c>
      <c r="F19" s="250"/>
      <c r="G19" s="249">
        <v>1</v>
      </c>
      <c r="H19" s="213"/>
      <c r="I19" s="250"/>
    </row>
    <row r="20" spans="2:9" ht="12.95" customHeight="1">
      <c r="B20" s="199" t="s">
        <v>118</v>
      </c>
      <c r="C20" s="200" t="s">
        <v>119</v>
      </c>
      <c r="D20" s="201"/>
      <c r="E20" s="202" t="s">
        <v>119</v>
      </c>
      <c r="F20" s="203"/>
      <c r="G20" s="202">
        <v>9.5</v>
      </c>
      <c r="H20" s="204"/>
      <c r="I20" s="203"/>
    </row>
    <row r="21" spans="2:9" ht="12.95" customHeight="1">
      <c r="B21" s="199" t="s">
        <v>124</v>
      </c>
      <c r="C21" s="200"/>
      <c r="D21" s="201"/>
      <c r="E21" s="202" t="s">
        <v>125</v>
      </c>
      <c r="F21" s="203"/>
      <c r="G21" s="202">
        <v>1</v>
      </c>
      <c r="H21" s="204"/>
      <c r="I21" s="203"/>
    </row>
    <row r="22" spans="2:9" ht="12.95" customHeight="1">
      <c r="B22" s="199" t="s">
        <v>145</v>
      </c>
      <c r="C22" s="200"/>
      <c r="D22" s="201"/>
      <c r="E22" s="202" t="s">
        <v>146</v>
      </c>
      <c r="F22" s="203"/>
      <c r="G22" s="202" t="s">
        <v>72</v>
      </c>
      <c r="H22" s="204"/>
      <c r="I22" s="203"/>
    </row>
    <row r="23" spans="2:9" ht="12.95" customHeight="1">
      <c r="B23" s="205" t="s">
        <v>94</v>
      </c>
      <c r="C23" s="206"/>
      <c r="D23" s="206"/>
      <c r="E23" s="206"/>
      <c r="F23" s="206"/>
      <c r="G23" s="206"/>
      <c r="H23" s="206"/>
      <c r="I23" s="207"/>
    </row>
    <row r="24" spans="2:9" ht="12.95" customHeight="1">
      <c r="B24" s="208" t="s">
        <v>291</v>
      </c>
      <c r="C24" s="209"/>
      <c r="D24" s="210"/>
      <c r="E24" s="211" t="s">
        <v>292</v>
      </c>
      <c r="F24" s="212"/>
      <c r="G24" s="211" t="s">
        <v>72</v>
      </c>
      <c r="H24" s="213"/>
      <c r="I24" s="212"/>
    </row>
    <row r="25" spans="2:9" ht="12.95" customHeight="1">
      <c r="B25" s="208" t="s">
        <v>245</v>
      </c>
      <c r="C25" s="209"/>
      <c r="D25" s="210"/>
      <c r="E25" s="211" t="s">
        <v>244</v>
      </c>
      <c r="F25" s="212"/>
      <c r="G25" s="211">
        <v>0.5</v>
      </c>
      <c r="H25" s="213"/>
      <c r="I25" s="212"/>
    </row>
    <row r="26" spans="2:9" ht="12.95" customHeight="1">
      <c r="B26" s="208" t="s">
        <v>262</v>
      </c>
      <c r="C26" s="209"/>
      <c r="D26" s="210"/>
      <c r="E26" s="211" t="s">
        <v>263</v>
      </c>
      <c r="F26" s="212"/>
      <c r="G26" s="211">
        <v>1</v>
      </c>
      <c r="H26" s="213"/>
      <c r="I26" s="212"/>
    </row>
    <row r="27" spans="2:9" ht="12.95" customHeight="1">
      <c r="B27" s="199" t="s">
        <v>252</v>
      </c>
      <c r="C27" s="200"/>
      <c r="D27" s="201"/>
      <c r="E27" s="214" t="s">
        <v>253</v>
      </c>
      <c r="F27" s="214"/>
      <c r="G27" s="202" t="s">
        <v>72</v>
      </c>
      <c r="H27" s="204"/>
      <c r="I27" s="203"/>
    </row>
    <row r="28" spans="2:9" ht="12.95" customHeight="1">
      <c r="B28" s="199" t="s">
        <v>121</v>
      </c>
      <c r="C28" s="200"/>
      <c r="D28" s="201"/>
      <c r="E28" s="202" t="s">
        <v>120</v>
      </c>
      <c r="F28" s="203"/>
      <c r="G28" s="202" t="s">
        <v>72</v>
      </c>
      <c r="H28" s="204"/>
      <c r="I28" s="203"/>
    </row>
    <row r="29" spans="2:9" ht="25.5" customHeight="1"/>
    <row r="30" spans="2:9" ht="22.5"/>
  </sheetData>
  <mergeCells count="52"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  <mergeCell ref="B17:I17"/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B16:D16"/>
    <mergeCell ref="E16:F16"/>
    <mergeCell ref="G16:I1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9C04B-818D-4565-B02F-78E9A444C6A3}">
  <dimension ref="A1:I61"/>
  <sheetViews>
    <sheetView workbookViewId="0">
      <selection activeCell="F16" sqref="F1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54" t="s">
        <v>0</v>
      </c>
      <c r="C1" s="254"/>
      <c r="D1" s="254"/>
      <c r="E1" s="254"/>
      <c r="F1" s="255"/>
      <c r="H1" s="256"/>
      <c r="I1" s="256"/>
    </row>
    <row r="2" spans="1:9" ht="18" customHeight="1">
      <c r="B2" s="254" t="s">
        <v>322</v>
      </c>
      <c r="C2" s="254"/>
      <c r="D2" s="254"/>
      <c r="E2" s="254"/>
      <c r="F2" s="254"/>
      <c r="H2" s="256"/>
      <c r="I2" s="256"/>
    </row>
    <row r="3" spans="1:9" ht="18" customHeight="1">
      <c r="B3" s="257" t="s">
        <v>323</v>
      </c>
      <c r="C3" s="258"/>
      <c r="D3" s="259"/>
      <c r="E3" s="255"/>
      <c r="F3" s="255"/>
      <c r="H3" s="256"/>
      <c r="I3" s="256"/>
    </row>
    <row r="4" spans="1:9" ht="18" customHeight="1">
      <c r="B4" s="257"/>
      <c r="C4" s="258"/>
      <c r="D4" s="259"/>
      <c r="E4" s="255"/>
      <c r="F4" s="255"/>
      <c r="H4" s="256"/>
      <c r="I4" s="256"/>
    </row>
    <row r="5" spans="1:9">
      <c r="A5" s="284"/>
      <c r="B5" s="284"/>
      <c r="C5" s="272"/>
    </row>
    <row r="6" spans="1:9" ht="23.25">
      <c r="A6" s="284"/>
      <c r="B6" s="285" t="s">
        <v>332</v>
      </c>
      <c r="C6" s="286"/>
      <c r="D6" s="286"/>
      <c r="E6" s="286"/>
      <c r="F6" s="286"/>
    </row>
    <row r="7" spans="1:9">
      <c r="A7" s="284"/>
      <c r="B7" s="287" t="s">
        <v>41</v>
      </c>
      <c r="C7" s="288" t="s">
        <v>20</v>
      </c>
      <c r="D7" s="289" t="s">
        <v>325</v>
      </c>
      <c r="E7" s="290" t="s">
        <v>326</v>
      </c>
      <c r="F7" s="290" t="s">
        <v>327</v>
      </c>
    </row>
    <row r="8" spans="1:9" ht="17.100000000000001" customHeight="1">
      <c r="A8" s="284"/>
      <c r="B8" s="277" t="s">
        <v>29</v>
      </c>
      <c r="C8" s="278"/>
      <c r="D8" s="278"/>
      <c r="E8" s="278"/>
      <c r="F8" s="279"/>
    </row>
    <row r="9" spans="1:9" s="294" customFormat="1" ht="17.100000000000001" customHeight="1">
      <c r="A9" s="291"/>
      <c r="B9" s="292" t="s">
        <v>333</v>
      </c>
      <c r="C9" s="292" t="s">
        <v>284</v>
      </c>
      <c r="D9" s="293">
        <v>7</v>
      </c>
      <c r="E9" s="292">
        <v>75000000</v>
      </c>
      <c r="F9" s="292">
        <v>15000000</v>
      </c>
    </row>
    <row r="10" spans="1:9" ht="17.100000000000001" customHeight="1">
      <c r="A10" s="272"/>
      <c r="B10" s="275" t="s">
        <v>329</v>
      </c>
      <c r="C10" s="276"/>
      <c r="D10" s="293">
        <f>SUM(D9)</f>
        <v>7</v>
      </c>
      <c r="E10" s="292">
        <f>SUM(E9)</f>
        <v>75000000</v>
      </c>
      <c r="F10" s="292">
        <f>SUM(F9)</f>
        <v>15000000</v>
      </c>
    </row>
    <row r="11" spans="1:9">
      <c r="A11" s="284"/>
      <c r="B11" s="280" t="s">
        <v>40</v>
      </c>
      <c r="C11" s="281"/>
      <c r="D11" s="293">
        <f>D10</f>
        <v>7</v>
      </c>
      <c r="E11" s="292">
        <f>E10</f>
        <v>75000000</v>
      </c>
      <c r="F11" s="292">
        <f>F10</f>
        <v>15000000</v>
      </c>
    </row>
    <row r="12" spans="1:9">
      <c r="A12" s="284"/>
      <c r="B12" s="284"/>
      <c r="C12" s="272"/>
    </row>
    <row r="13" spans="1:9">
      <c r="A13" s="284"/>
      <c r="B13" s="284"/>
      <c r="C13" s="272"/>
    </row>
    <row r="14" spans="1:9">
      <c r="A14" s="284"/>
      <c r="B14" s="284"/>
      <c r="C14" s="272"/>
    </row>
    <row r="15" spans="1:9">
      <c r="A15" s="284"/>
      <c r="B15" s="284"/>
      <c r="C15" s="272"/>
    </row>
    <row r="16" spans="1:9">
      <c r="A16" s="284"/>
      <c r="B16" s="284"/>
      <c r="C16" s="272"/>
    </row>
    <row r="17" spans="1:3">
      <c r="A17" s="284"/>
      <c r="B17" s="284"/>
      <c r="C17" s="272"/>
    </row>
    <row r="18" spans="1:3">
      <c r="A18" s="284"/>
      <c r="B18" s="284"/>
      <c r="C18" s="272"/>
    </row>
    <row r="19" spans="1:3">
      <c r="A19" s="284"/>
      <c r="B19" s="284"/>
      <c r="C19" s="272"/>
    </row>
    <row r="20" spans="1:3">
      <c r="A20" s="284"/>
      <c r="B20" s="284"/>
      <c r="C20" s="272"/>
    </row>
    <row r="21" spans="1:3">
      <c r="A21" s="284"/>
      <c r="B21" s="284"/>
      <c r="C21" s="272"/>
    </row>
    <row r="22" spans="1:3">
      <c r="A22" s="284"/>
      <c r="B22" s="284"/>
      <c r="C22" s="272"/>
    </row>
    <row r="23" spans="1:3">
      <c r="A23" s="284"/>
      <c r="B23" s="284"/>
      <c r="C23" s="272"/>
    </row>
    <row r="24" spans="1:3">
      <c r="A24" s="284"/>
      <c r="B24" s="284"/>
      <c r="C24" s="272"/>
    </row>
    <row r="25" spans="1:3">
      <c r="A25" s="284"/>
      <c r="B25" s="284"/>
      <c r="C25" s="272"/>
    </row>
    <row r="26" spans="1:3">
      <c r="A26" s="284"/>
      <c r="B26" s="284"/>
      <c r="C26" s="272"/>
    </row>
    <row r="27" spans="1:3">
      <c r="A27" s="284"/>
      <c r="B27" s="284"/>
      <c r="C27" s="272"/>
    </row>
    <row r="28" spans="1:3">
      <c r="A28" s="284"/>
      <c r="B28" s="284"/>
      <c r="C28" s="272"/>
    </row>
    <row r="29" spans="1:3">
      <c r="A29" s="284"/>
      <c r="B29" s="284"/>
      <c r="C29" s="272"/>
    </row>
    <row r="30" spans="1:3">
      <c r="A30" s="284"/>
      <c r="B30" s="284"/>
      <c r="C30" s="272"/>
    </row>
    <row r="31" spans="1:3">
      <c r="A31" s="284"/>
      <c r="B31" s="284"/>
      <c r="C31" s="272"/>
    </row>
    <row r="32" spans="1:3">
      <c r="A32" s="284"/>
      <c r="B32" s="284"/>
      <c r="C32" s="272"/>
    </row>
    <row r="33" spans="1:3">
      <c r="A33" s="284"/>
      <c r="B33" s="284"/>
      <c r="C33" s="272"/>
    </row>
    <row r="34" spans="1:3">
      <c r="A34" s="284"/>
      <c r="B34" s="284"/>
      <c r="C34" s="272"/>
    </row>
    <row r="35" spans="1:3">
      <c r="A35" s="284"/>
      <c r="B35" s="284"/>
      <c r="C35" s="272"/>
    </row>
    <row r="36" spans="1:3">
      <c r="A36" s="284"/>
      <c r="B36" s="284"/>
      <c r="C36" s="272"/>
    </row>
    <row r="37" spans="1:3">
      <c r="A37" s="284"/>
      <c r="B37" s="284"/>
      <c r="C37" s="272"/>
    </row>
    <row r="38" spans="1:3">
      <c r="A38" s="284"/>
      <c r="B38" s="284"/>
      <c r="C38" s="272"/>
    </row>
    <row r="39" spans="1:3">
      <c r="A39" s="284"/>
      <c r="B39" s="284"/>
      <c r="C39" s="272"/>
    </row>
    <row r="40" spans="1:3">
      <c r="A40" s="284"/>
      <c r="B40" s="284"/>
      <c r="C40" s="272"/>
    </row>
    <row r="41" spans="1:3">
      <c r="A41" s="284"/>
      <c r="B41" s="284"/>
      <c r="C41" s="272"/>
    </row>
    <row r="42" spans="1:3">
      <c r="A42" s="284"/>
      <c r="B42" s="284"/>
      <c r="C42" s="272"/>
    </row>
    <row r="43" spans="1:3">
      <c r="A43" s="284"/>
      <c r="B43" s="284"/>
      <c r="C43" s="272"/>
    </row>
    <row r="44" spans="1:3">
      <c r="A44" s="284"/>
      <c r="B44" s="284"/>
      <c r="C44" s="272"/>
    </row>
    <row r="45" spans="1:3">
      <c r="A45" s="284"/>
      <c r="B45" s="284"/>
      <c r="C45" s="272"/>
    </row>
    <row r="46" spans="1:3">
      <c r="A46" s="284"/>
      <c r="B46" s="284"/>
      <c r="C46" s="272"/>
    </row>
    <row r="47" spans="1:3">
      <c r="A47" s="284"/>
      <c r="B47" s="284"/>
      <c r="C47" s="272"/>
    </row>
    <row r="48" spans="1:3">
      <c r="A48" s="284"/>
      <c r="B48" s="284"/>
      <c r="C48" s="272"/>
    </row>
    <row r="49" spans="1:3">
      <c r="A49" s="284"/>
      <c r="B49" s="284"/>
      <c r="C49" s="272"/>
    </row>
    <row r="50" spans="1:3">
      <c r="A50" s="284"/>
      <c r="B50" s="284"/>
      <c r="C50" s="272"/>
    </row>
    <row r="51" spans="1:3">
      <c r="A51" s="284"/>
      <c r="B51" s="284"/>
      <c r="C51" s="272"/>
    </row>
    <row r="52" spans="1:3">
      <c r="A52" s="284"/>
      <c r="B52" s="284"/>
      <c r="C52" s="272"/>
    </row>
    <row r="53" spans="1:3">
      <c r="A53" s="284"/>
      <c r="B53" s="284"/>
      <c r="C53" s="272"/>
    </row>
    <row r="54" spans="1:3">
      <c r="A54" s="284"/>
      <c r="B54" s="284"/>
      <c r="C54" s="272"/>
    </row>
    <row r="55" spans="1:3">
      <c r="A55" s="284"/>
      <c r="B55" s="284"/>
      <c r="C55" s="272"/>
    </row>
    <row r="56" spans="1:3">
      <c r="A56" s="284"/>
      <c r="B56" s="284"/>
      <c r="C56" s="272"/>
    </row>
    <row r="57" spans="1:3">
      <c r="A57" s="284"/>
      <c r="B57" s="284"/>
      <c r="C57" s="272"/>
    </row>
    <row r="58" spans="1:3">
      <c r="A58" s="284"/>
      <c r="B58" s="284"/>
      <c r="C58" s="272"/>
    </row>
    <row r="59" spans="1:3">
      <c r="A59" s="284"/>
      <c r="B59" s="284"/>
      <c r="C59" s="272"/>
    </row>
    <row r="60" spans="1:3">
      <c r="A60" s="284"/>
      <c r="B60" s="284"/>
      <c r="C60" s="272"/>
    </row>
    <row r="61" spans="1:3">
      <c r="A61" s="284"/>
      <c r="B61" s="284"/>
      <c r="C61" s="272"/>
    </row>
  </sheetData>
  <mergeCells count="5">
    <mergeCell ref="B8:F8"/>
    <mergeCell ref="B11:C11"/>
    <mergeCell ref="B1:E1"/>
    <mergeCell ref="B2:F2"/>
    <mergeCell ref="B6:F6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C23" sqref="C2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1" t="s">
        <v>0</v>
      </c>
      <c r="C1" s="251"/>
      <c r="D1" s="5"/>
      <c r="E1" s="5"/>
      <c r="F1" s="5"/>
    </row>
    <row r="2" spans="1:6" ht="27.95" customHeight="1">
      <c r="A2" s="4"/>
      <c r="B2" s="252" t="s">
        <v>314</v>
      </c>
      <c r="C2" s="252"/>
      <c r="D2" s="252"/>
      <c r="E2" s="252"/>
      <c r="F2" s="252"/>
    </row>
    <row r="3" spans="1:6" ht="42.75" customHeight="1">
      <c r="B3" s="233" t="s">
        <v>46</v>
      </c>
      <c r="C3" s="234"/>
      <c r="D3" s="234"/>
      <c r="E3" s="234"/>
      <c r="F3" s="23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132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2026-04-14T10:38:35Z</cp:lastPrinted>
  <dcterms:created xsi:type="dcterms:W3CDTF">2024-09-12T06:50:39Z</dcterms:created>
  <dcterms:modified xsi:type="dcterms:W3CDTF">2026-04-14T10:46:10Z</dcterms:modified>
</cp:coreProperties>
</file>